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/Users/mschaich/Desktop/"/>
    </mc:Choice>
  </mc:AlternateContent>
  <xr:revisionPtr revIDLastSave="0" documentId="8_{B142E63D-FDAD-BD41-B11C-43A5171471CB}" xr6:coauthVersionLast="38" xr6:coauthVersionMax="38" xr10:uidLastSave="{00000000-0000-0000-0000-000000000000}"/>
  <workbookProtection workbookAlgorithmName="SHA-512" workbookHashValue="VeeB7Dcri48twluLRGvrH5M9Zd31e0qHcpImHEteqjFeKYizMVcSUfQzHuBoRGtQQI122QAtKkxXhPeT6hkcIA==" workbookSaltValue="k3SciPe3Rq0Oe15J2hWckw==" workbookSpinCount="100000" lockStructure="1"/>
  <bookViews>
    <workbookView xWindow="920" yWindow="460" windowWidth="27620" windowHeight="19440" tabRatio="865" xr2:uid="{00000000-000D-0000-FFFF-FFFF00000000}"/>
  </bookViews>
  <sheets>
    <sheet name="Verteiler" sheetId="87" r:id="rId1"/>
    <sheet name="Bezugstabelle" sheetId="103" r:id="rId2"/>
  </sheets>
  <definedNames>
    <definedName name="Connector">Bezugstabelle!$A$2:$A$21</definedName>
    <definedName name="diversity">Verteiler!$F$2</definedName>
    <definedName name="Ersteller">#REF!</definedName>
    <definedName name="GFMAIN">#REF!</definedName>
    <definedName name="Location">#REF!</definedName>
    <definedName name="Matrix">Bezugstabelle!$A$1:$Z$21</definedName>
    <definedName name="phase">Bezugstabelle!$C$2:$C$5</definedName>
    <definedName name="Projekt">#REF!</definedName>
    <definedName name="Projektnr.">#REF!</definedName>
    <definedName name="Type">#REF!</definedName>
    <definedName name="Typematrix">#REF!</definedName>
    <definedName name="verbrauchermatrix">#REF!</definedName>
    <definedName name="VTINFO">#REF!</definedName>
    <definedName name="VTPlugShort">#REF!</definedName>
    <definedName name="VTTYPE">#REF!</definedName>
    <definedName name="VTTypeMatrix">#REF!</definedName>
    <definedName name="VTTypeMatrix2">#REF!</definedName>
    <definedName name="vttypematrix3">#REF!</definedName>
    <definedName name="VTTypematrixgross">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1" i="87" l="1"/>
  <c r="AB11" i="87"/>
  <c r="AA12" i="87"/>
  <c r="AB12" i="87"/>
  <c r="AA13" i="87"/>
  <c r="AB13" i="87"/>
  <c r="AA14" i="87"/>
  <c r="AB14" i="87"/>
  <c r="AA15" i="87"/>
  <c r="AB15" i="87"/>
  <c r="AA16" i="87"/>
  <c r="AB16" i="87"/>
  <c r="AA17" i="87"/>
  <c r="AB17" i="87"/>
  <c r="AA18" i="87"/>
  <c r="AB18" i="87"/>
  <c r="AA19" i="87"/>
  <c r="AB19" i="87"/>
  <c r="AA20" i="87"/>
  <c r="AB20" i="87"/>
  <c r="AA21" i="87"/>
  <c r="AB21" i="87"/>
  <c r="AA22" i="87"/>
  <c r="AB22" i="87"/>
  <c r="AC22" i="87" s="1"/>
  <c r="AA23" i="87"/>
  <c r="AB23" i="87"/>
  <c r="AA24" i="87"/>
  <c r="AB24" i="87"/>
  <c r="AA25" i="87"/>
  <c r="AB25" i="87"/>
  <c r="AA26" i="87"/>
  <c r="AB26" i="87"/>
  <c r="AA27" i="87"/>
  <c r="AB27" i="87"/>
  <c r="AA28" i="87"/>
  <c r="AB28" i="87"/>
  <c r="AA29" i="87"/>
  <c r="AB29" i="87"/>
  <c r="AA30" i="87"/>
  <c r="AB30" i="87"/>
  <c r="AA31" i="87"/>
  <c r="AB31" i="87"/>
  <c r="AB8" i="87"/>
  <c r="AB9" i="87"/>
  <c r="AB10" i="87"/>
  <c r="AA9" i="87"/>
  <c r="AA10" i="87"/>
  <c r="AA8" i="87"/>
  <c r="N48" i="87"/>
  <c r="O48" i="87"/>
  <c r="N49" i="87"/>
  <c r="O49" i="87"/>
  <c r="N50" i="87"/>
  <c r="O50" i="87"/>
  <c r="V9" i="87"/>
  <c r="V10" i="87"/>
  <c r="V11" i="87"/>
  <c r="V12" i="87"/>
  <c r="V13" i="87"/>
  <c r="V14" i="87"/>
  <c r="V15" i="87"/>
  <c r="V16" i="87"/>
  <c r="V17" i="87"/>
  <c r="V18" i="87"/>
  <c r="V19" i="87"/>
  <c r="V20" i="87"/>
  <c r="V21" i="87"/>
  <c r="V22" i="87"/>
  <c r="V23" i="87"/>
  <c r="V24" i="87"/>
  <c r="V25" i="87"/>
  <c r="V26" i="87"/>
  <c r="V27" i="87"/>
  <c r="V28" i="87"/>
  <c r="V29" i="87"/>
  <c r="V30" i="87"/>
  <c r="V31" i="87"/>
  <c r="V8" i="87"/>
  <c r="P9" i="87"/>
  <c r="Q9" i="87"/>
  <c r="R9" i="87"/>
  <c r="P10" i="87"/>
  <c r="Q10" i="87"/>
  <c r="R10" i="87"/>
  <c r="P11" i="87"/>
  <c r="Q11" i="87"/>
  <c r="R11" i="87"/>
  <c r="P12" i="87"/>
  <c r="Q12" i="87"/>
  <c r="R12" i="87"/>
  <c r="P13" i="87"/>
  <c r="Q13" i="87"/>
  <c r="R13" i="87"/>
  <c r="P14" i="87"/>
  <c r="Q14" i="87"/>
  <c r="R14" i="87"/>
  <c r="P15" i="87"/>
  <c r="Q15" i="87"/>
  <c r="R15" i="87"/>
  <c r="P16" i="87"/>
  <c r="Q16" i="87"/>
  <c r="R16" i="87"/>
  <c r="P17" i="87"/>
  <c r="Q17" i="87"/>
  <c r="R17" i="87"/>
  <c r="P18" i="87"/>
  <c r="Q18" i="87"/>
  <c r="R18" i="87"/>
  <c r="P19" i="87"/>
  <c r="Q19" i="87"/>
  <c r="R19" i="87"/>
  <c r="P20" i="87"/>
  <c r="Q20" i="87"/>
  <c r="R20" i="87"/>
  <c r="P21" i="87"/>
  <c r="Q21" i="87"/>
  <c r="R21" i="87"/>
  <c r="P22" i="87"/>
  <c r="Q22" i="87"/>
  <c r="R22" i="87"/>
  <c r="P23" i="87"/>
  <c r="Q23" i="87"/>
  <c r="R23" i="87"/>
  <c r="P24" i="87"/>
  <c r="Q24" i="87"/>
  <c r="R24" i="87"/>
  <c r="P25" i="87"/>
  <c r="Q25" i="87"/>
  <c r="R25" i="87"/>
  <c r="P26" i="87"/>
  <c r="Q26" i="87"/>
  <c r="R26" i="87"/>
  <c r="P27" i="87"/>
  <c r="Q27" i="87"/>
  <c r="R27" i="87"/>
  <c r="P28" i="87"/>
  <c r="Q28" i="87"/>
  <c r="R28" i="87"/>
  <c r="P29" i="87"/>
  <c r="Q29" i="87"/>
  <c r="R29" i="87"/>
  <c r="P30" i="87"/>
  <c r="Q30" i="87"/>
  <c r="R30" i="87"/>
  <c r="P31" i="87"/>
  <c r="Q31" i="87"/>
  <c r="R31" i="87"/>
  <c r="S9" i="87"/>
  <c r="S10" i="87"/>
  <c r="S11" i="87"/>
  <c r="S12" i="87"/>
  <c r="S13" i="87"/>
  <c r="S14" i="87"/>
  <c r="S15" i="87"/>
  <c r="S16" i="87"/>
  <c r="S17" i="87"/>
  <c r="S18" i="87"/>
  <c r="S19" i="87"/>
  <c r="S20" i="87"/>
  <c r="S21" i="87"/>
  <c r="S22" i="87"/>
  <c r="S23" i="87"/>
  <c r="S24" i="87"/>
  <c r="S25" i="87"/>
  <c r="S26" i="87"/>
  <c r="S27" i="87"/>
  <c r="S28" i="87"/>
  <c r="S29" i="87"/>
  <c r="S30" i="87"/>
  <c r="S31" i="87"/>
  <c r="S8" i="87"/>
  <c r="R8" i="87"/>
  <c r="Q8" i="87"/>
  <c r="P8" i="87"/>
  <c r="F39" i="87"/>
  <c r="F38" i="87"/>
  <c r="F37" i="87"/>
  <c r="D39" i="87"/>
  <c r="D38" i="87"/>
  <c r="S2" i="87"/>
  <c r="S37" i="87" s="1"/>
  <c r="AC21" i="87" l="1"/>
  <c r="AC27" i="87"/>
  <c r="AC31" i="87"/>
  <c r="AC20" i="87"/>
  <c r="AC23" i="87"/>
  <c r="AC30" i="87"/>
  <c r="AC18" i="87"/>
  <c r="AC28" i="87"/>
  <c r="AC17" i="87"/>
  <c r="AC16" i="87"/>
  <c r="AC26" i="87"/>
  <c r="AC25" i="87"/>
  <c r="AC14" i="87"/>
  <c r="AC8" i="87"/>
  <c r="AC12" i="87"/>
  <c r="AC19" i="87"/>
  <c r="AC13" i="87"/>
  <c r="AC24" i="87"/>
  <c r="AC29" i="87"/>
  <c r="AC15" i="87"/>
  <c r="AC11" i="87"/>
  <c r="AC9" i="87"/>
  <c r="AC10" i="87"/>
  <c r="D37" i="87"/>
  <c r="Z17" i="87"/>
  <c r="Z16" i="87"/>
  <c r="Z31" i="87"/>
  <c r="Z13" i="87"/>
  <c r="Z28" i="87"/>
  <c r="Z23" i="87"/>
  <c r="Z20" i="87"/>
  <c r="Z27" i="87"/>
  <c r="Z19" i="87"/>
  <c r="Z15" i="87"/>
  <c r="Z30" i="87"/>
  <c r="Z26" i="87"/>
  <c r="Z22" i="87"/>
  <c r="Z25" i="87"/>
  <c r="Z14" i="87"/>
  <c r="Z29" i="87"/>
  <c r="Z24" i="87"/>
  <c r="Z21" i="87"/>
  <c r="Z18" i="87"/>
  <c r="Z10" i="87"/>
  <c r="A36" i="87" l="1"/>
  <c r="Y22" i="87"/>
  <c r="X26" i="87"/>
  <c r="Y20" i="87"/>
  <c r="X20" i="87"/>
  <c r="Y21" i="87"/>
  <c r="X21" i="87"/>
  <c r="Y26" i="87"/>
  <c r="Z12" i="87"/>
  <c r="W26" i="87"/>
  <c r="X14" i="87"/>
  <c r="Y14" i="87"/>
  <c r="W14" i="87"/>
  <c r="Y27" i="87"/>
  <c r="X27" i="87"/>
  <c r="Y25" i="87"/>
  <c r="X25" i="87"/>
  <c r="Y18" i="87"/>
  <c r="X18" i="87"/>
  <c r="X17" i="87"/>
  <c r="Y17" i="87"/>
  <c r="Y24" i="87"/>
  <c r="X24" i="87"/>
  <c r="Y15" i="87"/>
  <c r="X15" i="87"/>
  <c r="Y29" i="87"/>
  <c r="X29" i="87"/>
  <c r="Y19" i="87"/>
  <c r="X19" i="87"/>
  <c r="Y10" i="87"/>
  <c r="X10" i="87"/>
  <c r="Y16" i="87"/>
  <c r="X16" i="87"/>
  <c r="X23" i="87"/>
  <c r="Y23" i="87"/>
  <c r="W22" i="87"/>
  <c r="X22" i="87"/>
  <c r="Y30" i="87"/>
  <c r="X30" i="87"/>
  <c r="Y31" i="87"/>
  <c r="X31" i="87"/>
  <c r="Y28" i="87"/>
  <c r="X28" i="87"/>
  <c r="Z8" i="87"/>
  <c r="E32" i="87"/>
  <c r="M43" i="87" l="1"/>
  <c r="M44" i="87"/>
  <c r="M45" i="87"/>
  <c r="M46" i="87"/>
  <c r="M47" i="87"/>
  <c r="M48" i="87"/>
  <c r="M49" i="87"/>
  <c r="M50" i="87"/>
  <c r="F43" i="87"/>
  <c r="F44" i="87"/>
  <c r="F45" i="87"/>
  <c r="F46" i="87"/>
  <c r="F48" i="87"/>
  <c r="F49" i="87"/>
  <c r="F50" i="87"/>
  <c r="K44" i="87"/>
  <c r="K50" i="87"/>
  <c r="L43" i="87"/>
  <c r="L48" i="87"/>
  <c r="G43" i="87"/>
  <c r="G44" i="87"/>
  <c r="G45" i="87"/>
  <c r="G46" i="87"/>
  <c r="G47" i="87"/>
  <c r="G48" i="87"/>
  <c r="G49" i="87"/>
  <c r="G50" i="87"/>
  <c r="K46" i="87"/>
  <c r="K49" i="87"/>
  <c r="L44" i="87"/>
  <c r="L49" i="87"/>
  <c r="H43" i="87"/>
  <c r="H44" i="87"/>
  <c r="H45" i="87"/>
  <c r="H46" i="87"/>
  <c r="H47" i="87"/>
  <c r="H48" i="87"/>
  <c r="H49" i="87"/>
  <c r="H50" i="87"/>
  <c r="K45" i="87"/>
  <c r="L47" i="87"/>
  <c r="I43" i="87"/>
  <c r="I44" i="87"/>
  <c r="I45" i="87"/>
  <c r="I46" i="87"/>
  <c r="I47" i="87"/>
  <c r="I48" i="87"/>
  <c r="I49" i="87"/>
  <c r="I50" i="87"/>
  <c r="K47" i="87"/>
  <c r="L46" i="87"/>
  <c r="J43" i="87"/>
  <c r="J44" i="87"/>
  <c r="J45" i="87"/>
  <c r="J46" i="87"/>
  <c r="J47" i="87"/>
  <c r="J48" i="87"/>
  <c r="J49" i="87"/>
  <c r="J50" i="87"/>
  <c r="K43" i="87"/>
  <c r="K48" i="87"/>
  <c r="L45" i="87"/>
  <c r="L50" i="87"/>
  <c r="W21" i="87"/>
  <c r="U21" i="87"/>
  <c r="T21" i="87" s="1"/>
  <c r="W20" i="87"/>
  <c r="U20" i="87"/>
  <c r="T20" i="87" s="1"/>
  <c r="U26" i="87"/>
  <c r="U14" i="87"/>
  <c r="T14" i="87" s="1"/>
  <c r="Z11" i="87"/>
  <c r="W27" i="87"/>
  <c r="U27" i="87"/>
  <c r="T27" i="87" s="1"/>
  <c r="U22" i="87"/>
  <c r="W30" i="87"/>
  <c r="U30" i="87"/>
  <c r="W19" i="87"/>
  <c r="U19" i="87"/>
  <c r="W28" i="87"/>
  <c r="U28" i="87"/>
  <c r="W23" i="87"/>
  <c r="U23" i="87"/>
  <c r="T23" i="87" s="1"/>
  <c r="W16" i="87"/>
  <c r="U16" i="87"/>
  <c r="T16" i="87" s="1"/>
  <c r="W29" i="87"/>
  <c r="U29" i="87"/>
  <c r="T29" i="87" s="1"/>
  <c r="U24" i="87"/>
  <c r="W24" i="87"/>
  <c r="W10" i="87"/>
  <c r="U10" i="87"/>
  <c r="T10" i="87" s="1"/>
  <c r="W17" i="87"/>
  <c r="U17" i="87"/>
  <c r="T17" i="87" s="1"/>
  <c r="U25" i="87"/>
  <c r="T25" i="87" s="1"/>
  <c r="W25" i="87"/>
  <c r="W31" i="87"/>
  <c r="U31" i="87"/>
  <c r="T31" i="87" s="1"/>
  <c r="U15" i="87"/>
  <c r="T15" i="87" s="1"/>
  <c r="W15" i="87"/>
  <c r="U18" i="87"/>
  <c r="T18" i="87" s="1"/>
  <c r="W18" i="87"/>
  <c r="T30" i="87" l="1"/>
  <c r="T28" i="87"/>
  <c r="T24" i="87"/>
  <c r="T22" i="87"/>
  <c r="T19" i="87"/>
  <c r="T26" i="87"/>
  <c r="Z9" i="87"/>
  <c r="E33" i="87" s="1"/>
  <c r="X13" i="87" l="1"/>
  <c r="Y13" i="87"/>
  <c r="W13" i="87" l="1"/>
  <c r="U13" i="87"/>
  <c r="T13" i="87" s="1"/>
  <c r="Y12" i="87" l="1"/>
  <c r="X12" i="87"/>
  <c r="Y11" i="87" l="1"/>
  <c r="X11" i="87"/>
  <c r="U12" i="87"/>
  <c r="T12" i="87" s="1"/>
  <c r="W12" i="87"/>
  <c r="U11" i="87" l="1"/>
  <c r="T11" i="87" s="1"/>
  <c r="W11" i="87"/>
  <c r="X8" i="87" l="1"/>
  <c r="Y8" i="87"/>
  <c r="X9" i="87"/>
  <c r="Y9" i="87"/>
  <c r="U9" i="87"/>
  <c r="T9" i="87" s="1"/>
  <c r="W9" i="87"/>
  <c r="Q32" i="87" l="1"/>
  <c r="U8" i="87"/>
  <c r="T8" i="87" s="1"/>
  <c r="W8" i="87"/>
  <c r="P33" i="87" s="1"/>
  <c r="P34" i="87" s="1"/>
  <c r="R32" i="87"/>
  <c r="R33" i="87"/>
  <c r="P32" i="87"/>
  <c r="Q33" i="87"/>
  <c r="Q34" i="87" s="1"/>
  <c r="R34" i="8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Schaich</author>
  </authors>
  <commentList>
    <comment ref="F1" authorId="0" shapeId="0" xr:uid="{654F1C37-B7FF-5849-83DE-18A2B237CB4E}">
      <text/>
    </comment>
  </commentList>
</comments>
</file>

<file path=xl/sharedStrings.xml><?xml version="1.0" encoding="utf-8"?>
<sst xmlns="http://schemas.openxmlformats.org/spreadsheetml/2006/main" count="85" uniqueCount="62">
  <si>
    <t>Status</t>
  </si>
  <si>
    <t>Schuko</t>
  </si>
  <si>
    <t>L1 A</t>
  </si>
  <si>
    <t>L2 A</t>
  </si>
  <si>
    <t>L3 A</t>
  </si>
  <si>
    <t>Plug</t>
  </si>
  <si>
    <t>Type</t>
  </si>
  <si>
    <t>Power (W)</t>
  </si>
  <si>
    <t>Fuse (A)</t>
  </si>
  <si>
    <t>L1 (A)</t>
  </si>
  <si>
    <t>L2 (A)</t>
  </si>
  <si>
    <t>L3 (A)</t>
  </si>
  <si>
    <t>Cee125</t>
  </si>
  <si>
    <t>Cee63</t>
  </si>
  <si>
    <t>Cee32</t>
  </si>
  <si>
    <t>Cee16</t>
  </si>
  <si>
    <t>Cee16/3</t>
  </si>
  <si>
    <t>T23</t>
  </si>
  <si>
    <t>Cee32/3</t>
  </si>
  <si>
    <t>T13</t>
  </si>
  <si>
    <t>Toatl</t>
  </si>
  <si>
    <t>Toatl with GF</t>
  </si>
  <si>
    <t>Load Check</t>
  </si>
  <si>
    <t>MAX L</t>
  </si>
  <si>
    <t>A</t>
  </si>
  <si>
    <t>VT:</t>
  </si>
  <si>
    <t>VT Type:</t>
  </si>
  <si>
    <t>Location:</t>
  </si>
  <si>
    <t>Elec. Access:</t>
  </si>
  <si>
    <t>Plug:</t>
  </si>
  <si>
    <t>Fuse:</t>
  </si>
  <si>
    <t>Cable Count</t>
  </si>
  <si>
    <t>W</t>
  </si>
  <si>
    <t>W with GF</t>
  </si>
  <si>
    <t>T25</t>
  </si>
  <si>
    <t>T15</t>
  </si>
  <si>
    <t>PL400</t>
  </si>
  <si>
    <t>Connector</t>
  </si>
  <si>
    <t>Consumer</t>
  </si>
  <si>
    <t>Distro Name</t>
  </si>
  <si>
    <t>3x</t>
  </si>
  <si>
    <t>5x</t>
  </si>
  <si>
    <t>Amps</t>
  </si>
  <si>
    <t>Phase</t>
  </si>
  <si>
    <t>L1</t>
  </si>
  <si>
    <t>L2</t>
  </si>
  <si>
    <t>L3</t>
  </si>
  <si>
    <t>L1-3</t>
  </si>
  <si>
    <t>Diversity</t>
  </si>
  <si>
    <t>Diversity:</t>
  </si>
  <si>
    <t>Cable</t>
  </si>
  <si>
    <t>orange</t>
  </si>
  <si>
    <t>rot</t>
  </si>
  <si>
    <t>Source:</t>
  </si>
  <si>
    <t>VT N°:</t>
  </si>
  <si>
    <t>Notes</t>
  </si>
  <si>
    <t>Phase Check</t>
  </si>
  <si>
    <t>Phase Check 1</t>
  </si>
  <si>
    <t>vergleich</t>
  </si>
  <si>
    <t>resultat</t>
  </si>
  <si>
    <t>Load</t>
  </si>
  <si>
    <t>Source Fuse: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</si>
</sst>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7"/>
      <color theme="1"/>
      <name val="Arial"/>
      <family val="2"/>
    </font>
    <font>
      <b/>
      <sz val="16"/>
      <color theme="1"/>
      <name val="Helvetica"/>
      <family val="2"/>
    </font>
    <font>
      <sz val="11"/>
      <color theme="1"/>
      <name val="Helvetica"/>
      <family val="2"/>
    </font>
    <font>
      <sz val="9"/>
      <color theme="1"/>
      <name val="Helvetica"/>
      <family val="2"/>
    </font>
    <font>
      <b/>
      <sz val="9"/>
      <color theme="1"/>
      <name val="Helvetica"/>
      <family val="2"/>
    </font>
    <font>
      <sz val="10"/>
      <color theme="1"/>
      <name val="Helvetica"/>
      <family val="2"/>
    </font>
    <font>
      <b/>
      <sz val="28"/>
      <color theme="1"/>
      <name val="Helvetica"/>
      <family val="2"/>
    </font>
    <font>
      <b/>
      <sz val="7"/>
      <color theme="1"/>
      <name val="Helvetica"/>
      <family val="2"/>
    </font>
    <font>
      <b/>
      <sz val="10"/>
      <color theme="1"/>
      <name val="Helvetica"/>
      <family val="2"/>
    </font>
    <font>
      <b/>
      <sz val="11"/>
      <color theme="1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0" xfId="0" applyFill="1"/>
    <xf numFmtId="0" fontId="1" fillId="2" borderId="0" xfId="0" applyFont="1" applyFill="1"/>
    <xf numFmtId="0" fontId="1" fillId="2" borderId="2" xfId="0" applyFont="1" applyFill="1" applyBorder="1"/>
    <xf numFmtId="0" fontId="1" fillId="2" borderId="1" xfId="0" applyFont="1" applyFill="1" applyBorder="1"/>
    <xf numFmtId="0" fontId="0" fillId="0" borderId="0" xfId="0" applyBorder="1"/>
    <xf numFmtId="0" fontId="2" fillId="2" borderId="2" xfId="0" applyFont="1" applyFill="1" applyBorder="1"/>
    <xf numFmtId="0" fontId="2" fillId="2" borderId="0" xfId="0" applyFont="1" applyFill="1"/>
    <xf numFmtId="0" fontId="2" fillId="2" borderId="1" xfId="0" applyFont="1" applyFill="1" applyBorder="1"/>
    <xf numFmtId="2" fontId="3" fillId="2" borderId="0" xfId="0" applyNumberFormat="1" applyFont="1" applyFill="1"/>
    <xf numFmtId="0" fontId="3" fillId="2" borderId="0" xfId="0" applyFont="1" applyFill="1" applyBorder="1" applyAlignment="1">
      <alignment horizontal="right"/>
    </xf>
    <xf numFmtId="0" fontId="0" fillId="0" borderId="9" xfId="0" applyBorder="1"/>
    <xf numFmtId="0" fontId="0" fillId="2" borderId="9" xfId="0" applyFill="1" applyBorder="1"/>
    <xf numFmtId="0" fontId="1" fillId="2" borderId="0" xfId="0" applyFont="1" applyFill="1" applyBorder="1"/>
    <xf numFmtId="0" fontId="0" fillId="2" borderId="2" xfId="0" applyFill="1" applyBorder="1"/>
    <xf numFmtId="0" fontId="0" fillId="2" borderId="1" xfId="0" applyFill="1" applyBorder="1"/>
    <xf numFmtId="0" fontId="0" fillId="2" borderId="0" xfId="0" applyFill="1" applyBorder="1"/>
    <xf numFmtId="0" fontId="0" fillId="0" borderId="7" xfId="0" applyBorder="1"/>
    <xf numFmtId="0" fontId="0" fillId="0" borderId="5" xfId="0" applyBorder="1"/>
    <xf numFmtId="0" fontId="0" fillId="0" borderId="1" xfId="0" applyFill="1" applyBorder="1"/>
    <xf numFmtId="0" fontId="4" fillId="2" borderId="1" xfId="0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2" xfId="0" applyFill="1" applyBorder="1"/>
    <xf numFmtId="0" fontId="0" fillId="0" borderId="13" xfId="0" applyBorder="1"/>
    <xf numFmtId="0" fontId="0" fillId="0" borderId="6" xfId="0" applyBorder="1"/>
    <xf numFmtId="0" fontId="0" fillId="0" borderId="8" xfId="0" applyBorder="1"/>
    <xf numFmtId="0" fontId="0" fillId="0" borderId="14" xfId="0" applyBorder="1"/>
    <xf numFmtId="0" fontId="0" fillId="0" borderId="14" xfId="0" applyFill="1" applyBorder="1"/>
    <xf numFmtId="0" fontId="2" fillId="2" borderId="0" xfId="0" applyFont="1" applyFill="1" applyBorder="1"/>
    <xf numFmtId="0" fontId="5" fillId="0" borderId="1" xfId="0" applyFont="1" applyBorder="1" applyProtection="1">
      <protection locked="0"/>
    </xf>
    <xf numFmtId="0" fontId="6" fillId="0" borderId="1" xfId="0" applyFont="1" applyBorder="1"/>
    <xf numFmtId="0" fontId="8" fillId="3" borderId="0" xfId="0" applyFont="1" applyFill="1" applyBorder="1"/>
    <xf numFmtId="0" fontId="7" fillId="3" borderId="0" xfId="0" applyFont="1" applyFill="1"/>
    <xf numFmtId="0" fontId="9" fillId="3" borderId="0" xfId="0" applyFont="1" applyFill="1"/>
    <xf numFmtId="0" fontId="8" fillId="3" borderId="0" xfId="0" applyFont="1" applyFill="1" applyBorder="1" applyAlignment="1">
      <alignment vertical="center"/>
    </xf>
    <xf numFmtId="0" fontId="8" fillId="3" borderId="1" xfId="0" applyFont="1" applyFill="1" applyBorder="1"/>
    <xf numFmtId="0" fontId="7" fillId="3" borderId="1" xfId="0" applyFont="1" applyFill="1" applyBorder="1"/>
    <xf numFmtId="0" fontId="9" fillId="3" borderId="1" xfId="0" applyFont="1" applyFill="1" applyBorder="1"/>
    <xf numFmtId="0" fontId="8" fillId="3" borderId="1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8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/>
    <xf numFmtId="0" fontId="11" fillId="0" borderId="5" xfId="0" applyFont="1" applyBorder="1"/>
    <xf numFmtId="0" fontId="6" fillId="0" borderId="5" xfId="0" applyFont="1" applyBorder="1"/>
    <xf numFmtId="0" fontId="6" fillId="0" borderId="10" xfId="0" applyFont="1" applyBorder="1"/>
    <xf numFmtId="0" fontId="11" fillId="0" borderId="1" xfId="0" applyFont="1" applyBorder="1"/>
    <xf numFmtId="0" fontId="11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7" xfId="0" applyFont="1" applyBorder="1"/>
    <xf numFmtId="0" fontId="11" fillId="0" borderId="11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Protection="1"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164" fontId="7" fillId="0" borderId="5" xfId="0" applyNumberFormat="1" applyFont="1" applyBorder="1"/>
    <xf numFmtId="164" fontId="7" fillId="0" borderId="0" xfId="0" applyNumberFormat="1" applyFont="1" applyBorder="1"/>
    <xf numFmtId="2" fontId="7" fillId="0" borderId="5" xfId="0" applyNumberFormat="1" applyFont="1" applyBorder="1"/>
    <xf numFmtId="2" fontId="9" fillId="0" borderId="10" xfId="0" applyNumberFormat="1" applyFont="1" applyFill="1" applyBorder="1" applyAlignment="1">
      <alignment horizontal="center"/>
    </xf>
    <xf numFmtId="1" fontId="7" fillId="0" borderId="5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Fill="1" applyAlignment="1" applyProtection="1">
      <alignment horizontal="center"/>
      <protection locked="0"/>
    </xf>
    <xf numFmtId="0" fontId="7" fillId="0" borderId="1" xfId="0" applyFont="1" applyBorder="1" applyAlignment="1">
      <alignment horizontal="left"/>
    </xf>
    <xf numFmtId="1" fontId="7" fillId="0" borderId="7" xfId="0" applyNumberFormat="1" applyFont="1" applyFill="1" applyBorder="1" applyAlignment="1" applyProtection="1">
      <alignment horizontal="center"/>
      <protection locked="0"/>
    </xf>
    <xf numFmtId="164" fontId="7" fillId="0" borderId="7" xfId="0" applyNumberFormat="1" applyFont="1" applyBorder="1"/>
    <xf numFmtId="2" fontId="7" fillId="0" borderId="7" xfId="0" applyNumberFormat="1" applyFont="1" applyBorder="1"/>
    <xf numFmtId="2" fontId="9" fillId="0" borderId="11" xfId="0" applyNumberFormat="1" applyFont="1" applyFill="1" applyBorder="1" applyAlignment="1">
      <alignment horizontal="center"/>
    </xf>
    <xf numFmtId="0" fontId="9" fillId="3" borderId="2" xfId="0" applyFont="1" applyFill="1" applyBorder="1"/>
    <xf numFmtId="0" fontId="12" fillId="3" borderId="2" xfId="0" applyFont="1" applyFill="1" applyBorder="1"/>
    <xf numFmtId="164" fontId="12" fillId="3" borderId="2" xfId="0" applyNumberFormat="1" applyFont="1" applyFill="1" applyBorder="1"/>
    <xf numFmtId="0" fontId="12" fillId="3" borderId="0" xfId="0" applyFont="1" applyFill="1"/>
    <xf numFmtId="164" fontId="12" fillId="3" borderId="0" xfId="0" applyNumberFormat="1" applyFont="1" applyFill="1"/>
    <xf numFmtId="0" fontId="12" fillId="3" borderId="1" xfId="0" applyFont="1" applyFill="1" applyBorder="1"/>
    <xf numFmtId="2" fontId="9" fillId="3" borderId="1" xfId="0" applyNumberFormat="1" applyFont="1" applyFill="1" applyBorder="1" applyAlignment="1">
      <alignment horizontal="center"/>
    </xf>
    <xf numFmtId="0" fontId="12" fillId="0" borderId="0" xfId="0" applyFont="1" applyFill="1" applyBorder="1"/>
    <xf numFmtId="2" fontId="9" fillId="0" borderId="0" xfId="0" applyNumberFormat="1" applyFont="1" applyFill="1" applyBorder="1" applyAlignment="1">
      <alignment horizontal="center"/>
    </xf>
    <xf numFmtId="0" fontId="5" fillId="0" borderId="1" xfId="0" applyFont="1" applyBorder="1"/>
    <xf numFmtId="0" fontId="13" fillId="0" borderId="1" xfId="0" applyFont="1" applyFill="1" applyBorder="1"/>
    <xf numFmtId="0" fontId="6" fillId="3" borderId="0" xfId="0" applyFont="1" applyFill="1" applyBorder="1"/>
    <xf numFmtId="0" fontId="6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vertical="center"/>
    </xf>
    <xf numFmtId="0" fontId="6" fillId="3" borderId="0" xfId="0" applyFont="1" applyFill="1"/>
    <xf numFmtId="0" fontId="6" fillId="3" borderId="0" xfId="0" applyFont="1" applyFill="1" applyAlignment="1">
      <alignment horizontal="left"/>
    </xf>
    <xf numFmtId="0" fontId="6" fillId="0" borderId="2" xfId="0" applyFont="1" applyBorder="1"/>
    <xf numFmtId="0" fontId="6" fillId="0" borderId="0" xfId="0" applyFont="1"/>
    <xf numFmtId="0" fontId="13" fillId="0" borderId="9" xfId="0" applyFont="1" applyBorder="1"/>
    <xf numFmtId="0" fontId="6" fillId="0" borderId="9" xfId="0" applyFont="1" applyBorder="1"/>
    <xf numFmtId="0" fontId="8" fillId="0" borderId="9" xfId="0" applyFont="1" applyBorder="1"/>
    <xf numFmtId="0" fontId="9" fillId="3" borderId="2" xfId="0" applyNumberFormat="1" applyFont="1" applyFill="1" applyBorder="1" applyAlignment="1" applyProtection="1">
      <alignment horizontal="left"/>
      <protection locked="0"/>
    </xf>
    <xf numFmtId="0" fontId="7" fillId="3" borderId="0" xfId="0" applyFont="1" applyFill="1" applyAlignment="1" applyProtection="1">
      <alignment horizontal="left"/>
      <protection locked="0"/>
    </xf>
    <xf numFmtId="0" fontId="7" fillId="3" borderId="1" xfId="0" applyFont="1" applyFill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right"/>
    </xf>
    <xf numFmtId="164" fontId="9" fillId="3" borderId="0" xfId="0" applyNumberFormat="1" applyFont="1" applyFill="1" applyBorder="1" applyAlignment="1" applyProtection="1">
      <alignment horizontal="left"/>
      <protection locked="0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left"/>
      <protection locked="0"/>
    </xf>
    <xf numFmtId="0" fontId="9" fillId="3" borderId="0" xfId="0" applyFont="1" applyFill="1" applyAlignment="1" applyProtection="1">
      <alignment horizontal="left"/>
      <protection locked="0"/>
    </xf>
    <xf numFmtId="0" fontId="9" fillId="3" borderId="6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0" fontId="6" fillId="3" borderId="1" xfId="0" applyFont="1" applyFill="1" applyBorder="1" applyAlignment="1">
      <alignment horizontal="right"/>
    </xf>
    <xf numFmtId="0" fontId="9" fillId="0" borderId="2" xfId="0" applyFont="1" applyBorder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9" fillId="0" borderId="1" xfId="0" applyFont="1" applyBorder="1" applyAlignment="1" applyProtection="1">
      <alignment horizontal="left" vertical="top"/>
      <protection locked="0"/>
    </xf>
  </cellXfs>
  <cellStyles count="1">
    <cellStyle name="Standard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6FF9F-9D7D-BB48-9C82-C855DFF35AB1}">
  <sheetPr>
    <tabColor rgb="FFFFFF00"/>
  </sheetPr>
  <dimension ref="A1:AC69"/>
  <sheetViews>
    <sheetView tabSelected="1" view="pageLayout" zoomScaleNormal="85" workbookViewId="0">
      <selection activeCell="D13" sqref="D13"/>
    </sheetView>
  </sheetViews>
  <sheetFormatPr baseColWidth="10" defaultColWidth="10.83203125" defaultRowHeight="15"/>
  <cols>
    <col min="1" max="1" width="4.33203125" customWidth="1"/>
    <col min="2" max="2" width="7.83203125" customWidth="1"/>
    <col min="3" max="3" width="4.6640625" customWidth="1"/>
    <col min="4" max="4" width="39.83203125" customWidth="1"/>
    <col min="5" max="5" width="12" customWidth="1"/>
    <col min="6" max="15" width="3.5" customWidth="1"/>
    <col min="16" max="18" width="5.33203125" customWidth="1"/>
    <col min="19" max="19" width="5.1640625" customWidth="1"/>
    <col min="20" max="20" width="5" customWidth="1"/>
    <col min="21" max="21" width="6.33203125" style="3" hidden="1" customWidth="1"/>
    <col min="22" max="22" width="7.5" style="3" hidden="1" customWidth="1"/>
    <col min="23" max="26" width="10.6640625" style="3" hidden="1" customWidth="1"/>
    <col min="27" max="41" width="0" hidden="1" customWidth="1"/>
  </cols>
  <sheetData>
    <row r="1" spans="1:29" s="1" customFormat="1" ht="20.75" customHeight="1">
      <c r="A1" s="33" t="s">
        <v>39</v>
      </c>
      <c r="B1" s="34"/>
      <c r="C1" s="34"/>
      <c r="D1" s="34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6"/>
      <c r="V1" s="6"/>
      <c r="W1" s="6"/>
      <c r="X1" s="6"/>
      <c r="Y1" s="6"/>
      <c r="Z1" s="17"/>
      <c r="AA1" s="17"/>
      <c r="AB1" s="17"/>
      <c r="AC1" s="17"/>
    </row>
    <row r="2" spans="1:29" ht="14.25" customHeight="1">
      <c r="A2" s="35" t="s">
        <v>54</v>
      </c>
      <c r="B2" s="36"/>
      <c r="C2" s="96">
        <v>1</v>
      </c>
      <c r="D2" s="96"/>
      <c r="E2" s="35" t="s">
        <v>49</v>
      </c>
      <c r="F2" s="100">
        <v>0.6</v>
      </c>
      <c r="G2" s="100"/>
      <c r="H2" s="37"/>
      <c r="I2" s="36"/>
      <c r="J2" s="36"/>
      <c r="K2" s="35"/>
      <c r="L2" s="38"/>
      <c r="M2" s="38"/>
      <c r="N2" s="38"/>
      <c r="O2" s="38"/>
      <c r="P2" s="36"/>
      <c r="Q2" s="36"/>
      <c r="R2" s="38"/>
      <c r="S2" s="101">
        <f>C2</f>
        <v>1</v>
      </c>
      <c r="T2" s="102"/>
      <c r="U2" s="4"/>
      <c r="V2" s="4"/>
      <c r="W2" s="4"/>
      <c r="X2" s="4"/>
      <c r="Y2" s="4"/>
      <c r="AA2" s="3"/>
      <c r="AB2" s="3"/>
      <c r="AC2" s="3"/>
    </row>
    <row r="3" spans="1:29" ht="14.25" customHeight="1">
      <c r="A3" s="35" t="s">
        <v>26</v>
      </c>
      <c r="B3" s="36"/>
      <c r="C3" s="97"/>
      <c r="D3" s="97"/>
      <c r="E3" s="35" t="s">
        <v>53</v>
      </c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9"/>
      <c r="S3" s="103"/>
      <c r="T3" s="104"/>
      <c r="U3" s="4"/>
      <c r="V3" s="4"/>
      <c r="W3" s="4"/>
      <c r="X3" s="4"/>
      <c r="Y3" s="4"/>
      <c r="AA3" s="3"/>
      <c r="AB3" s="3"/>
      <c r="AC3" s="3"/>
    </row>
    <row r="4" spans="1:29" s="7" customFormat="1" ht="14.25" customHeight="1">
      <c r="A4" s="39" t="s">
        <v>27</v>
      </c>
      <c r="B4" s="40"/>
      <c r="C4" s="98"/>
      <c r="D4" s="98"/>
      <c r="E4" s="39" t="s">
        <v>61</v>
      </c>
      <c r="F4" s="107">
        <v>25</v>
      </c>
      <c r="G4" s="107"/>
      <c r="H4" s="41" t="s">
        <v>24</v>
      </c>
      <c r="I4" s="40"/>
      <c r="J4" s="40"/>
      <c r="K4" s="40"/>
      <c r="L4" s="42"/>
      <c r="M4" s="42"/>
      <c r="N4" s="42"/>
      <c r="O4" s="42"/>
      <c r="P4" s="40"/>
      <c r="Q4" s="40"/>
      <c r="R4" s="43"/>
      <c r="S4" s="105"/>
      <c r="T4" s="106"/>
      <c r="U4" s="15"/>
      <c r="V4" s="15"/>
      <c r="W4" s="15"/>
      <c r="X4" s="15"/>
      <c r="Y4" s="15"/>
      <c r="Z4" s="18"/>
      <c r="AA4" s="18"/>
      <c r="AB4" s="18"/>
      <c r="AC4" s="18"/>
    </row>
    <row r="5" spans="1:29" s="7" customFormat="1" ht="8" customHeight="1">
      <c r="A5" s="44"/>
      <c r="B5" s="45"/>
      <c r="C5" s="46"/>
      <c r="D5" s="46"/>
      <c r="E5" s="44"/>
      <c r="F5" s="47"/>
      <c r="G5" s="47"/>
      <c r="H5" s="48"/>
      <c r="I5" s="45"/>
      <c r="J5" s="45"/>
      <c r="K5" s="45"/>
      <c r="L5" s="49"/>
      <c r="M5" s="49"/>
      <c r="N5" s="49"/>
      <c r="O5" s="49"/>
      <c r="P5" s="45"/>
      <c r="Q5" s="45"/>
      <c r="R5" s="49"/>
      <c r="S5" s="50"/>
      <c r="T5" s="50"/>
      <c r="U5" s="15"/>
      <c r="V5" s="15"/>
      <c r="W5" s="15"/>
      <c r="X5" s="15"/>
      <c r="Y5" s="15"/>
      <c r="Z5" s="18"/>
      <c r="AA5" s="18"/>
      <c r="AB5" s="18"/>
      <c r="AC5" s="18"/>
    </row>
    <row r="6" spans="1:29" s="2" customFormat="1" ht="12" customHeight="1">
      <c r="A6" s="51"/>
      <c r="B6" s="51"/>
      <c r="C6" s="51"/>
      <c r="D6" s="51"/>
      <c r="E6" s="51"/>
      <c r="F6" s="52" t="s">
        <v>50</v>
      </c>
      <c r="G6" s="51"/>
      <c r="H6" s="51"/>
      <c r="I6" s="51"/>
      <c r="J6" s="51"/>
      <c r="K6" s="51"/>
      <c r="L6" s="51"/>
      <c r="M6" s="51"/>
      <c r="N6" s="51"/>
      <c r="O6" s="51"/>
      <c r="P6" s="52" t="s">
        <v>60</v>
      </c>
      <c r="Q6" s="51"/>
      <c r="R6" s="51"/>
      <c r="S6" s="53"/>
      <c r="T6" s="54"/>
      <c r="U6" s="5"/>
      <c r="V6" s="5"/>
      <c r="W6" s="5"/>
      <c r="X6" s="5"/>
      <c r="Y6" s="5"/>
      <c r="Z6" s="16"/>
      <c r="AA6" s="16"/>
      <c r="AB6" s="16"/>
      <c r="AC6" s="16"/>
    </row>
    <row r="7" spans="1:29" s="1" customFormat="1">
      <c r="A7" s="55" t="s">
        <v>5</v>
      </c>
      <c r="B7" s="55" t="s">
        <v>6</v>
      </c>
      <c r="C7" s="55" t="s">
        <v>43</v>
      </c>
      <c r="D7" s="55" t="s">
        <v>38</v>
      </c>
      <c r="E7" s="55" t="s">
        <v>7</v>
      </c>
      <c r="F7" s="56">
        <v>3</v>
      </c>
      <c r="G7" s="57">
        <v>5</v>
      </c>
      <c r="H7" s="57">
        <v>10</v>
      </c>
      <c r="I7" s="57">
        <v>20</v>
      </c>
      <c r="J7" s="57">
        <v>25</v>
      </c>
      <c r="K7" s="57">
        <v>30</v>
      </c>
      <c r="L7" s="57">
        <v>40</v>
      </c>
      <c r="M7" s="57">
        <v>50</v>
      </c>
      <c r="N7" s="57" t="s">
        <v>40</v>
      </c>
      <c r="O7" s="57" t="s">
        <v>41</v>
      </c>
      <c r="P7" s="58" t="s">
        <v>9</v>
      </c>
      <c r="Q7" s="55" t="s">
        <v>10</v>
      </c>
      <c r="R7" s="55" t="s">
        <v>11</v>
      </c>
      <c r="S7" s="58" t="s">
        <v>48</v>
      </c>
      <c r="T7" s="59" t="s">
        <v>0</v>
      </c>
      <c r="U7" s="22" t="s">
        <v>23</v>
      </c>
      <c r="V7" s="22" t="s">
        <v>8</v>
      </c>
      <c r="W7" s="22" t="s">
        <v>2</v>
      </c>
      <c r="X7" s="22" t="s">
        <v>3</v>
      </c>
      <c r="Y7" s="22" t="s">
        <v>4</v>
      </c>
      <c r="Z7" s="22" t="s">
        <v>33</v>
      </c>
      <c r="AA7" s="22" t="s">
        <v>57</v>
      </c>
      <c r="AB7" s="22" t="s">
        <v>58</v>
      </c>
      <c r="AC7" s="22" t="s">
        <v>59</v>
      </c>
    </row>
    <row r="8" spans="1:29">
      <c r="A8" s="60">
        <v>1</v>
      </c>
      <c r="B8" s="61"/>
      <c r="C8" s="61"/>
      <c r="D8" s="61"/>
      <c r="E8" s="61"/>
      <c r="F8" s="62"/>
      <c r="G8" s="63"/>
      <c r="H8" s="63"/>
      <c r="I8" s="63"/>
      <c r="J8" s="63"/>
      <c r="K8" s="63"/>
      <c r="L8" s="63"/>
      <c r="M8" s="63"/>
      <c r="N8" s="63"/>
      <c r="O8" s="63"/>
      <c r="P8" s="64">
        <f>IF($C8="L1",$E8/230,IF($C8="L1-3",$E8/(400*1.73205),0))</f>
        <v>0</v>
      </c>
      <c r="Q8" s="65">
        <f>IF($C8="L2",$E8/230,IF($C8="L1-3",$E8/(400*1.73205),0))</f>
        <v>0</v>
      </c>
      <c r="R8" s="65">
        <f>IF($C8="L3",$E8/230,IF($C8="L1-3",$E8/(400*1.73205),0))</f>
        <v>0</v>
      </c>
      <c r="S8" s="66">
        <f t="shared" ref="S8:S31" si="0">diversity</f>
        <v>0.6</v>
      </c>
      <c r="T8" s="67">
        <f>U8/V8</f>
        <v>0</v>
      </c>
      <c r="U8" s="11">
        <f t="shared" ref="U8:U31" si="1">MAX(P8:R8)</f>
        <v>0</v>
      </c>
      <c r="V8" s="12" t="str">
        <f t="shared" ref="V8:V31" si="2">IF(B8="","1",VLOOKUP(B8,Matrix,2,FALSE))</f>
        <v>1</v>
      </c>
      <c r="W8" s="11">
        <f t="shared" ref="W8:W31" si="3">P8*S8</f>
        <v>0</v>
      </c>
      <c r="X8" s="11">
        <f t="shared" ref="X8:X31" si="4">Q8*S8</f>
        <v>0</v>
      </c>
      <c r="Y8" s="11">
        <f t="shared" ref="Y8:Y31" si="5">R8*S8</f>
        <v>0</v>
      </c>
      <c r="Z8" s="3">
        <f t="shared" ref="Z8:Z31" si="6">SUM($E8*$S8)</f>
        <v>0</v>
      </c>
      <c r="AA8" s="3" t="str">
        <f t="shared" ref="AA8:AA31" si="7">IF(B8="","",VLOOKUP(B8,Matrix,6,FALSE))</f>
        <v/>
      </c>
      <c r="AB8" s="3" t="str">
        <f t="shared" ref="AB8:AB9" si="8">IF(OR(C8="L1",C8="L2",C8="L3"),1,IF(C8="L1-3",4,""))</f>
        <v/>
      </c>
      <c r="AC8" s="3" t="b">
        <f>EXACT(AA8,AB8)</f>
        <v>1</v>
      </c>
    </row>
    <row r="9" spans="1:29">
      <c r="A9" s="60">
        <v>2</v>
      </c>
      <c r="B9" s="61"/>
      <c r="C9" s="61"/>
      <c r="D9" s="61"/>
      <c r="E9" s="61"/>
      <c r="F9" s="68"/>
      <c r="G9" s="69"/>
      <c r="H9" s="69"/>
      <c r="I9" s="69"/>
      <c r="J9" s="69"/>
      <c r="K9" s="69"/>
      <c r="L9" s="69"/>
      <c r="M9" s="69"/>
      <c r="N9" s="69"/>
      <c r="O9" s="69"/>
      <c r="P9" s="64">
        <f>IF($C9="L1",$E9/230,IF($C9="L1-3",$E9/(400*1.73205),0))</f>
        <v>0</v>
      </c>
      <c r="Q9" s="65">
        <f>IF($C9="L2",$E9/230,IF($C9="L1-3",$E9/(400*1.73205),0))</f>
        <v>0</v>
      </c>
      <c r="R9" s="65">
        <f>IF($C9="L3",$E9/230,IF($C9="L1-3",$E9/(400*1.73205),0))</f>
        <v>0</v>
      </c>
      <c r="S9" s="66">
        <f t="shared" si="0"/>
        <v>0.6</v>
      </c>
      <c r="T9" s="67">
        <f>U9/V9</f>
        <v>0</v>
      </c>
      <c r="U9" s="11">
        <f t="shared" si="1"/>
        <v>0</v>
      </c>
      <c r="V9" s="12" t="str">
        <f t="shared" si="2"/>
        <v>1</v>
      </c>
      <c r="W9" s="11">
        <f t="shared" si="3"/>
        <v>0</v>
      </c>
      <c r="X9" s="11">
        <f t="shared" si="4"/>
        <v>0</v>
      </c>
      <c r="Y9" s="11">
        <f t="shared" si="5"/>
        <v>0</v>
      </c>
      <c r="Z9" s="3">
        <f>SUM($E9*$S9)</f>
        <v>0</v>
      </c>
      <c r="AA9" s="3" t="str">
        <f t="shared" si="7"/>
        <v/>
      </c>
      <c r="AB9" s="3" t="str">
        <f t="shared" si="8"/>
        <v/>
      </c>
      <c r="AC9" s="3" t="b">
        <f t="shared" ref="AC9:AC10" si="9">EXACT(AA9,AB9)</f>
        <v>1</v>
      </c>
    </row>
    <row r="10" spans="1:29">
      <c r="A10" s="60">
        <v>3</v>
      </c>
      <c r="B10" s="61"/>
      <c r="C10" s="61"/>
      <c r="D10" s="61"/>
      <c r="E10" s="61"/>
      <c r="F10" s="68"/>
      <c r="G10" s="69"/>
      <c r="H10" s="69"/>
      <c r="I10" s="69"/>
      <c r="J10" s="69"/>
      <c r="K10" s="69"/>
      <c r="L10" s="69"/>
      <c r="M10" s="69"/>
      <c r="N10" s="69"/>
      <c r="O10" s="69"/>
      <c r="P10" s="64">
        <f>IF($C10="L1",$E10/230,IF($C10="L1-3",$E10/(400*1.73205),0))</f>
        <v>0</v>
      </c>
      <c r="Q10" s="65">
        <f>IF($C10="L2",$E10/230,IF($C10="L1-3",$E10/(400*1.73205),0))</f>
        <v>0</v>
      </c>
      <c r="R10" s="65">
        <f>IF($C10="L3",$E10/230,IF($C10="L1-3",$E10/(400*1.73205),0))</f>
        <v>0</v>
      </c>
      <c r="S10" s="66">
        <f t="shared" si="0"/>
        <v>0.6</v>
      </c>
      <c r="T10" s="67">
        <f t="shared" ref="T10:T31" si="10">U10/V10</f>
        <v>0</v>
      </c>
      <c r="U10" s="11">
        <f t="shared" si="1"/>
        <v>0</v>
      </c>
      <c r="V10" s="12" t="str">
        <f t="shared" si="2"/>
        <v>1</v>
      </c>
      <c r="W10" s="11">
        <f t="shared" si="3"/>
        <v>0</v>
      </c>
      <c r="X10" s="11">
        <f t="shared" si="4"/>
        <v>0</v>
      </c>
      <c r="Y10" s="11">
        <f t="shared" si="5"/>
        <v>0</v>
      </c>
      <c r="Z10" s="3">
        <f>SUM($E10*$S10)</f>
        <v>0</v>
      </c>
      <c r="AA10" s="3" t="str">
        <f t="shared" si="7"/>
        <v/>
      </c>
      <c r="AB10" s="3" t="str">
        <f>IF(OR(C10="L1",C10="L2",C10="L3"),1,IF(C10="L1-3",4,""))</f>
        <v/>
      </c>
      <c r="AC10" s="3" t="b">
        <f t="shared" si="9"/>
        <v>1</v>
      </c>
    </row>
    <row r="11" spans="1:29">
      <c r="A11" s="60">
        <v>4</v>
      </c>
      <c r="B11" s="61"/>
      <c r="C11" s="61"/>
      <c r="D11" s="61"/>
      <c r="E11" s="61"/>
      <c r="F11" s="68"/>
      <c r="G11" s="69"/>
      <c r="H11" s="69"/>
      <c r="I11" s="69"/>
      <c r="J11" s="69"/>
      <c r="K11" s="69"/>
      <c r="L11" s="69"/>
      <c r="M11" s="69"/>
      <c r="N11" s="69"/>
      <c r="O11" s="69"/>
      <c r="P11" s="64">
        <f>IF($C11="L1",$E11/230,IF($C11="L1-3",$E11/(400*1.73205),0))</f>
        <v>0</v>
      </c>
      <c r="Q11" s="65">
        <f>IF($C11="L2",$E11/230,IF($C11="L1-3",$E11/(400*1.73205),0))</f>
        <v>0</v>
      </c>
      <c r="R11" s="65">
        <f>IF($C11="L3",$E11/230,IF($C11="L1-3",$E11/(400*1.73205),0))</f>
        <v>0</v>
      </c>
      <c r="S11" s="66">
        <f t="shared" si="0"/>
        <v>0.6</v>
      </c>
      <c r="T11" s="67">
        <f t="shared" si="10"/>
        <v>0</v>
      </c>
      <c r="U11" s="11">
        <f t="shared" si="1"/>
        <v>0</v>
      </c>
      <c r="V11" s="12" t="str">
        <f t="shared" si="2"/>
        <v>1</v>
      </c>
      <c r="W11" s="11">
        <f t="shared" si="3"/>
        <v>0</v>
      </c>
      <c r="X11" s="11">
        <f t="shared" si="4"/>
        <v>0</v>
      </c>
      <c r="Y11" s="11">
        <f t="shared" si="5"/>
        <v>0</v>
      </c>
      <c r="Z11" s="3">
        <f>SUM($E11*$S11)</f>
        <v>0</v>
      </c>
      <c r="AA11" s="3" t="str">
        <f t="shared" si="7"/>
        <v/>
      </c>
      <c r="AB11" s="3" t="str">
        <f t="shared" ref="AB11:AB31" si="11">IF(OR(C11="L1",C11="L2",C11="L3"),1,IF(C11="L1-3",4,""))</f>
        <v/>
      </c>
      <c r="AC11" s="3" t="b">
        <f t="shared" ref="AC11:AC31" si="12">EXACT(AA11,AB11)</f>
        <v>1</v>
      </c>
    </row>
    <row r="12" spans="1:29">
      <c r="A12" s="60">
        <v>5</v>
      </c>
      <c r="B12" s="61"/>
      <c r="C12" s="61"/>
      <c r="D12" s="61"/>
      <c r="E12" s="61"/>
      <c r="F12" s="68"/>
      <c r="G12" s="69"/>
      <c r="H12" s="69"/>
      <c r="I12" s="69"/>
      <c r="J12" s="69"/>
      <c r="K12" s="69"/>
      <c r="L12" s="69"/>
      <c r="M12" s="69"/>
      <c r="N12" s="69"/>
      <c r="O12" s="69"/>
      <c r="P12" s="64">
        <f>IF($C12="L1",$E12/230,IF($C12="L1-3",$E12/(400*1.73205),0))</f>
        <v>0</v>
      </c>
      <c r="Q12" s="65">
        <f>IF($C12="L2",$E12/230,IF($C12="L1-3",$E12/(400*1.73205),0))</f>
        <v>0</v>
      </c>
      <c r="R12" s="65">
        <f>IF($C12="L3",$E12/230,IF($C12="L1-3",$E12/(400*1.73205),0))</f>
        <v>0</v>
      </c>
      <c r="S12" s="66">
        <f t="shared" si="0"/>
        <v>0.6</v>
      </c>
      <c r="T12" s="67">
        <f t="shared" si="10"/>
        <v>0</v>
      </c>
      <c r="U12" s="11">
        <f t="shared" si="1"/>
        <v>0</v>
      </c>
      <c r="V12" s="12" t="str">
        <f t="shared" si="2"/>
        <v>1</v>
      </c>
      <c r="W12" s="11">
        <f t="shared" si="3"/>
        <v>0</v>
      </c>
      <c r="X12" s="11">
        <f t="shared" si="4"/>
        <v>0</v>
      </c>
      <c r="Y12" s="11">
        <f t="shared" si="5"/>
        <v>0</v>
      </c>
      <c r="Z12" s="3">
        <f>SUM($E12*$S12)</f>
        <v>0</v>
      </c>
      <c r="AA12" s="3" t="str">
        <f t="shared" si="7"/>
        <v/>
      </c>
      <c r="AB12" s="3" t="str">
        <f t="shared" si="11"/>
        <v/>
      </c>
      <c r="AC12" s="3" t="b">
        <f t="shared" si="12"/>
        <v>1</v>
      </c>
    </row>
    <row r="13" spans="1:29">
      <c r="A13" s="60">
        <v>6</v>
      </c>
      <c r="B13" s="61"/>
      <c r="C13" s="61"/>
      <c r="D13" s="61"/>
      <c r="E13" s="61"/>
      <c r="F13" s="68"/>
      <c r="G13" s="69"/>
      <c r="H13" s="69"/>
      <c r="I13" s="69"/>
      <c r="J13" s="69"/>
      <c r="K13" s="69"/>
      <c r="L13" s="69"/>
      <c r="M13" s="69"/>
      <c r="N13" s="69"/>
      <c r="O13" s="69"/>
      <c r="P13" s="64">
        <f>IF($C13="L1",$E13/230,IF($C13="L1-3",$E13/(400*1.73205),0))</f>
        <v>0</v>
      </c>
      <c r="Q13" s="65">
        <f>IF($C13="L2",$E13/230,IF($C13="L1-3",$E13/(400*1.73205),0))</f>
        <v>0</v>
      </c>
      <c r="R13" s="65">
        <f>IF($C13="L3",$E13/230,IF($C13="L1-3",$E13/(400*1.73205),0))</f>
        <v>0</v>
      </c>
      <c r="S13" s="66">
        <f t="shared" si="0"/>
        <v>0.6</v>
      </c>
      <c r="T13" s="67">
        <f t="shared" si="10"/>
        <v>0</v>
      </c>
      <c r="U13" s="11">
        <f t="shared" si="1"/>
        <v>0</v>
      </c>
      <c r="V13" s="12" t="str">
        <f t="shared" si="2"/>
        <v>1</v>
      </c>
      <c r="W13" s="11">
        <f t="shared" si="3"/>
        <v>0</v>
      </c>
      <c r="X13" s="11">
        <f t="shared" si="4"/>
        <v>0</v>
      </c>
      <c r="Y13" s="11">
        <f t="shared" si="5"/>
        <v>0</v>
      </c>
      <c r="Z13" s="3">
        <f>SUM($E13*$S13)</f>
        <v>0</v>
      </c>
      <c r="AA13" s="3" t="str">
        <f t="shared" si="7"/>
        <v/>
      </c>
      <c r="AB13" s="3" t="str">
        <f t="shared" si="11"/>
        <v/>
      </c>
      <c r="AC13" s="3" t="b">
        <f t="shared" si="12"/>
        <v>1</v>
      </c>
    </row>
    <row r="14" spans="1:29">
      <c r="A14" s="60">
        <v>7</v>
      </c>
      <c r="B14" s="61"/>
      <c r="C14" s="61"/>
      <c r="D14" s="61"/>
      <c r="E14" s="61"/>
      <c r="F14" s="68"/>
      <c r="G14" s="69"/>
      <c r="H14" s="69"/>
      <c r="I14" s="69"/>
      <c r="J14" s="69"/>
      <c r="K14" s="69"/>
      <c r="L14" s="69"/>
      <c r="M14" s="69"/>
      <c r="N14" s="69"/>
      <c r="O14" s="69"/>
      <c r="P14" s="64">
        <f>IF($C14="L1",$E14/230,IF($C14="L1-3",$E14/(400*1.73205),0))</f>
        <v>0</v>
      </c>
      <c r="Q14" s="65">
        <f>IF($C14="L2",$E14/230,IF($C14="L1-3",$E14/(400*1.73205),0))</f>
        <v>0</v>
      </c>
      <c r="R14" s="65">
        <f>IF($C14="L3",$E14/230,IF($C14="L1-3",$E14/(400*1.73205),0))</f>
        <v>0</v>
      </c>
      <c r="S14" s="66">
        <f t="shared" si="0"/>
        <v>0.6</v>
      </c>
      <c r="T14" s="67">
        <f t="shared" si="10"/>
        <v>0</v>
      </c>
      <c r="U14" s="11">
        <f t="shared" si="1"/>
        <v>0</v>
      </c>
      <c r="V14" s="12" t="str">
        <f t="shared" si="2"/>
        <v>1</v>
      </c>
      <c r="W14" s="11">
        <f t="shared" si="3"/>
        <v>0</v>
      </c>
      <c r="X14" s="11">
        <f t="shared" si="4"/>
        <v>0</v>
      </c>
      <c r="Y14" s="11">
        <f t="shared" si="5"/>
        <v>0</v>
      </c>
      <c r="Z14" s="3">
        <f>SUM($E14*$S14)</f>
        <v>0</v>
      </c>
      <c r="AA14" s="3" t="str">
        <f t="shared" si="7"/>
        <v/>
      </c>
      <c r="AB14" s="3" t="str">
        <f t="shared" si="11"/>
        <v/>
      </c>
      <c r="AC14" s="3" t="b">
        <f t="shared" si="12"/>
        <v>1</v>
      </c>
    </row>
    <row r="15" spans="1:29">
      <c r="A15" s="60">
        <v>8</v>
      </c>
      <c r="B15" s="61"/>
      <c r="C15" s="61"/>
      <c r="D15" s="61"/>
      <c r="E15" s="61"/>
      <c r="F15" s="68"/>
      <c r="G15" s="69"/>
      <c r="H15" s="69"/>
      <c r="I15" s="69"/>
      <c r="J15" s="69"/>
      <c r="K15" s="69"/>
      <c r="L15" s="69"/>
      <c r="M15" s="69"/>
      <c r="N15" s="69"/>
      <c r="O15" s="69"/>
      <c r="P15" s="64">
        <f>IF($C15="L1",$E15/230,IF($C15="L1-3",$E15/(400*1.73205),0))</f>
        <v>0</v>
      </c>
      <c r="Q15" s="65">
        <f>IF($C15="L2",$E15/230,IF($C15="L1-3",$E15/(400*1.73205),0))</f>
        <v>0</v>
      </c>
      <c r="R15" s="65">
        <f>IF($C15="L3",$E15/230,IF($C15="L1-3",$E15/(400*1.73205),0))</f>
        <v>0</v>
      </c>
      <c r="S15" s="66">
        <f t="shared" si="0"/>
        <v>0.6</v>
      </c>
      <c r="T15" s="67">
        <f t="shared" si="10"/>
        <v>0</v>
      </c>
      <c r="U15" s="11">
        <f t="shared" si="1"/>
        <v>0</v>
      </c>
      <c r="V15" s="12" t="str">
        <f t="shared" si="2"/>
        <v>1</v>
      </c>
      <c r="W15" s="11">
        <f t="shared" si="3"/>
        <v>0</v>
      </c>
      <c r="X15" s="11">
        <f t="shared" si="4"/>
        <v>0</v>
      </c>
      <c r="Y15" s="11">
        <f t="shared" si="5"/>
        <v>0</v>
      </c>
      <c r="Z15" s="3">
        <f>SUM($E15*$S15)</f>
        <v>0</v>
      </c>
      <c r="AA15" s="3" t="str">
        <f t="shared" si="7"/>
        <v/>
      </c>
      <c r="AB15" s="3" t="str">
        <f t="shared" si="11"/>
        <v/>
      </c>
      <c r="AC15" s="3" t="b">
        <f t="shared" si="12"/>
        <v>1</v>
      </c>
    </row>
    <row r="16" spans="1:29">
      <c r="A16" s="60">
        <v>9</v>
      </c>
      <c r="B16" s="61"/>
      <c r="C16" s="61"/>
      <c r="D16" s="61"/>
      <c r="E16" s="61"/>
      <c r="F16" s="68"/>
      <c r="G16" s="69"/>
      <c r="H16" s="69"/>
      <c r="I16" s="69"/>
      <c r="J16" s="69"/>
      <c r="K16" s="69"/>
      <c r="L16" s="69"/>
      <c r="M16" s="69"/>
      <c r="N16" s="69"/>
      <c r="O16" s="69"/>
      <c r="P16" s="64">
        <f>IF($C16="L1",$E16/230,IF($C16="L1-3",$E16/(400*1.73205),0))</f>
        <v>0</v>
      </c>
      <c r="Q16" s="65">
        <f>IF($C16="L2",$E16/230,IF($C16="L1-3",$E16/(400*1.73205),0))</f>
        <v>0</v>
      </c>
      <c r="R16" s="65">
        <f>IF($C16="L3",$E16/230,IF($C16="L1-3",$E16/(400*1.73205),0))</f>
        <v>0</v>
      </c>
      <c r="S16" s="66">
        <f t="shared" si="0"/>
        <v>0.6</v>
      </c>
      <c r="T16" s="67">
        <f t="shared" si="10"/>
        <v>0</v>
      </c>
      <c r="U16" s="11">
        <f t="shared" si="1"/>
        <v>0</v>
      </c>
      <c r="V16" s="12" t="str">
        <f t="shared" si="2"/>
        <v>1</v>
      </c>
      <c r="W16" s="11">
        <f t="shared" si="3"/>
        <v>0</v>
      </c>
      <c r="X16" s="11">
        <f t="shared" si="4"/>
        <v>0</v>
      </c>
      <c r="Y16" s="11">
        <f t="shared" si="5"/>
        <v>0</v>
      </c>
      <c r="Z16" s="3">
        <f>SUM($E16*$S16)</f>
        <v>0</v>
      </c>
      <c r="AA16" s="3" t="str">
        <f t="shared" si="7"/>
        <v/>
      </c>
      <c r="AB16" s="3" t="str">
        <f t="shared" si="11"/>
        <v/>
      </c>
      <c r="AC16" s="3" t="b">
        <f t="shared" si="12"/>
        <v>1</v>
      </c>
    </row>
    <row r="17" spans="1:29">
      <c r="A17" s="60">
        <v>10</v>
      </c>
      <c r="B17" s="61"/>
      <c r="C17" s="61"/>
      <c r="D17" s="61"/>
      <c r="E17" s="61"/>
      <c r="F17" s="68"/>
      <c r="G17" s="69"/>
      <c r="H17" s="69"/>
      <c r="I17" s="69"/>
      <c r="J17" s="69"/>
      <c r="K17" s="69"/>
      <c r="L17" s="69"/>
      <c r="M17" s="69"/>
      <c r="N17" s="69"/>
      <c r="O17" s="69"/>
      <c r="P17" s="64">
        <f>IF($C17="L1",$E17/230,IF($C17="L1-3",$E17/(400*1.73205),0))</f>
        <v>0</v>
      </c>
      <c r="Q17" s="65">
        <f>IF($C17="L2",$E17/230,IF($C17="L1-3",$E17/(400*1.73205),0))</f>
        <v>0</v>
      </c>
      <c r="R17" s="65">
        <f>IF($C17="L3",$E17/230,IF($C17="L1-3",$E17/(400*1.73205),0))</f>
        <v>0</v>
      </c>
      <c r="S17" s="66">
        <f t="shared" si="0"/>
        <v>0.6</v>
      </c>
      <c r="T17" s="67">
        <f t="shared" si="10"/>
        <v>0</v>
      </c>
      <c r="U17" s="11">
        <f t="shared" si="1"/>
        <v>0</v>
      </c>
      <c r="V17" s="12" t="str">
        <f t="shared" si="2"/>
        <v>1</v>
      </c>
      <c r="W17" s="11">
        <f t="shared" si="3"/>
        <v>0</v>
      </c>
      <c r="X17" s="11">
        <f t="shared" si="4"/>
        <v>0</v>
      </c>
      <c r="Y17" s="11">
        <f t="shared" si="5"/>
        <v>0</v>
      </c>
      <c r="Z17" s="3">
        <f>SUM($E17*$S17)</f>
        <v>0</v>
      </c>
      <c r="AA17" s="3" t="str">
        <f t="shared" si="7"/>
        <v/>
      </c>
      <c r="AB17" s="3" t="str">
        <f t="shared" si="11"/>
        <v/>
      </c>
      <c r="AC17" s="3" t="b">
        <f t="shared" si="12"/>
        <v>1</v>
      </c>
    </row>
    <row r="18" spans="1:29">
      <c r="A18" s="60">
        <v>11</v>
      </c>
      <c r="B18" s="61"/>
      <c r="C18" s="61"/>
      <c r="D18" s="61"/>
      <c r="E18" s="61"/>
      <c r="F18" s="68"/>
      <c r="G18" s="69"/>
      <c r="H18" s="69"/>
      <c r="I18" s="69"/>
      <c r="J18" s="69"/>
      <c r="K18" s="69"/>
      <c r="L18" s="69"/>
      <c r="M18" s="69"/>
      <c r="N18" s="69"/>
      <c r="O18" s="69"/>
      <c r="P18" s="64">
        <f>IF($C18="L1",$E18/230,IF($C18="L1-3",$E18/(400*1.73205),0))</f>
        <v>0</v>
      </c>
      <c r="Q18" s="65">
        <f>IF($C18="L2",$E18/230,IF($C18="L1-3",$E18/(400*1.73205),0))</f>
        <v>0</v>
      </c>
      <c r="R18" s="65">
        <f>IF($C18="L3",$E18/230,IF($C18="L1-3",$E18/(400*1.73205),0))</f>
        <v>0</v>
      </c>
      <c r="S18" s="66">
        <f t="shared" si="0"/>
        <v>0.6</v>
      </c>
      <c r="T18" s="67">
        <f t="shared" si="10"/>
        <v>0</v>
      </c>
      <c r="U18" s="11">
        <f t="shared" si="1"/>
        <v>0</v>
      </c>
      <c r="V18" s="12" t="str">
        <f t="shared" si="2"/>
        <v>1</v>
      </c>
      <c r="W18" s="11">
        <f t="shared" si="3"/>
        <v>0</v>
      </c>
      <c r="X18" s="11">
        <f t="shared" si="4"/>
        <v>0</v>
      </c>
      <c r="Y18" s="11">
        <f t="shared" si="5"/>
        <v>0</v>
      </c>
      <c r="Z18" s="3">
        <f>SUM($E18*$S18)</f>
        <v>0</v>
      </c>
      <c r="AA18" s="3" t="str">
        <f t="shared" si="7"/>
        <v/>
      </c>
      <c r="AB18" s="3" t="str">
        <f t="shared" si="11"/>
        <v/>
      </c>
      <c r="AC18" s="3" t="b">
        <f t="shared" si="12"/>
        <v>1</v>
      </c>
    </row>
    <row r="19" spans="1:29">
      <c r="A19" s="60">
        <v>12</v>
      </c>
      <c r="B19" s="61"/>
      <c r="C19" s="61"/>
      <c r="D19" s="61"/>
      <c r="E19" s="61"/>
      <c r="F19" s="68"/>
      <c r="G19" s="69"/>
      <c r="H19" s="69"/>
      <c r="I19" s="69"/>
      <c r="J19" s="69"/>
      <c r="K19" s="69"/>
      <c r="L19" s="69"/>
      <c r="M19" s="69"/>
      <c r="N19" s="69"/>
      <c r="O19" s="69"/>
      <c r="P19" s="64">
        <f>IF($C19="L1",$E19/230,IF($C19="L1-3",$E19/(400*1.73205),0))</f>
        <v>0</v>
      </c>
      <c r="Q19" s="65">
        <f>IF($C19="L2",$E19/230,IF($C19="L1-3",$E19/(400*1.73205),0))</f>
        <v>0</v>
      </c>
      <c r="R19" s="65">
        <f>IF($C19="L3",$E19/230,IF($C19="L1-3",$E19/(400*1.73205),0))</f>
        <v>0</v>
      </c>
      <c r="S19" s="66">
        <f t="shared" si="0"/>
        <v>0.6</v>
      </c>
      <c r="T19" s="67">
        <f t="shared" si="10"/>
        <v>0</v>
      </c>
      <c r="U19" s="11">
        <f t="shared" si="1"/>
        <v>0</v>
      </c>
      <c r="V19" s="12" t="str">
        <f t="shared" si="2"/>
        <v>1</v>
      </c>
      <c r="W19" s="11">
        <f t="shared" si="3"/>
        <v>0</v>
      </c>
      <c r="X19" s="11">
        <f t="shared" si="4"/>
        <v>0</v>
      </c>
      <c r="Y19" s="11">
        <f t="shared" si="5"/>
        <v>0</v>
      </c>
      <c r="Z19" s="3">
        <f>SUM($E19*$S19)</f>
        <v>0</v>
      </c>
      <c r="AA19" s="3" t="str">
        <f t="shared" si="7"/>
        <v/>
      </c>
      <c r="AB19" s="3" t="str">
        <f t="shared" si="11"/>
        <v/>
      </c>
      <c r="AC19" s="3" t="b">
        <f t="shared" si="12"/>
        <v>1</v>
      </c>
    </row>
    <row r="20" spans="1:29">
      <c r="A20" s="60">
        <v>13</v>
      </c>
      <c r="B20" s="61"/>
      <c r="C20" s="61"/>
      <c r="D20" s="61"/>
      <c r="E20" s="61"/>
      <c r="F20" s="68"/>
      <c r="G20" s="69"/>
      <c r="H20" s="69"/>
      <c r="I20" s="69"/>
      <c r="J20" s="69"/>
      <c r="K20" s="69"/>
      <c r="L20" s="69"/>
      <c r="M20" s="69"/>
      <c r="N20" s="69"/>
      <c r="O20" s="69"/>
      <c r="P20" s="64">
        <f>IF($C20="L1",$E20/230,IF($C20="L1-3",$E20/(400*1.73205),0))</f>
        <v>0</v>
      </c>
      <c r="Q20" s="65">
        <f>IF($C20="L2",$E20/230,IF($C20="L1-3",$E20/(400*1.73205),0))</f>
        <v>0</v>
      </c>
      <c r="R20" s="65">
        <f>IF($C20="L3",$E20/230,IF($C20="L1-3",$E20/(400*1.73205),0))</f>
        <v>0</v>
      </c>
      <c r="S20" s="66">
        <f t="shared" si="0"/>
        <v>0.6</v>
      </c>
      <c r="T20" s="67">
        <f t="shared" si="10"/>
        <v>0</v>
      </c>
      <c r="U20" s="11">
        <f t="shared" si="1"/>
        <v>0</v>
      </c>
      <c r="V20" s="12" t="str">
        <f t="shared" si="2"/>
        <v>1</v>
      </c>
      <c r="W20" s="11">
        <f t="shared" si="3"/>
        <v>0</v>
      </c>
      <c r="X20" s="11">
        <f t="shared" si="4"/>
        <v>0</v>
      </c>
      <c r="Y20" s="11">
        <f t="shared" si="5"/>
        <v>0</v>
      </c>
      <c r="Z20" s="3">
        <f>SUM($E20*$S20)</f>
        <v>0</v>
      </c>
      <c r="AA20" s="3" t="str">
        <f t="shared" si="7"/>
        <v/>
      </c>
      <c r="AB20" s="3" t="str">
        <f t="shared" si="11"/>
        <v/>
      </c>
      <c r="AC20" s="3" t="b">
        <f t="shared" si="12"/>
        <v>1</v>
      </c>
    </row>
    <row r="21" spans="1:29">
      <c r="A21" s="60">
        <v>14</v>
      </c>
      <c r="B21" s="61"/>
      <c r="C21" s="61"/>
      <c r="D21" s="61"/>
      <c r="E21" s="61"/>
      <c r="F21" s="68"/>
      <c r="G21" s="69"/>
      <c r="H21" s="69"/>
      <c r="I21" s="69"/>
      <c r="J21" s="69"/>
      <c r="K21" s="69"/>
      <c r="L21" s="69"/>
      <c r="M21" s="69"/>
      <c r="N21" s="69"/>
      <c r="O21" s="69"/>
      <c r="P21" s="64">
        <f>IF($C21="L1",$E21/230,IF($C21="L1-3",$E21/(400*1.73205),0))</f>
        <v>0</v>
      </c>
      <c r="Q21" s="65">
        <f>IF($C21="L2",$E21/230,IF($C21="L1-3",$E21/(400*1.73205),0))</f>
        <v>0</v>
      </c>
      <c r="R21" s="65">
        <f>IF($C21="L3",$E21/230,IF($C21="L1-3",$E21/(400*1.73205),0))</f>
        <v>0</v>
      </c>
      <c r="S21" s="66">
        <f t="shared" si="0"/>
        <v>0.6</v>
      </c>
      <c r="T21" s="67">
        <f t="shared" si="10"/>
        <v>0</v>
      </c>
      <c r="U21" s="11">
        <f t="shared" si="1"/>
        <v>0</v>
      </c>
      <c r="V21" s="12" t="str">
        <f t="shared" si="2"/>
        <v>1</v>
      </c>
      <c r="W21" s="11">
        <f t="shared" si="3"/>
        <v>0</v>
      </c>
      <c r="X21" s="11">
        <f t="shared" si="4"/>
        <v>0</v>
      </c>
      <c r="Y21" s="11">
        <f t="shared" si="5"/>
        <v>0</v>
      </c>
      <c r="Z21" s="3">
        <f>SUM($E21*$S21)</f>
        <v>0</v>
      </c>
      <c r="AA21" s="3" t="str">
        <f t="shared" si="7"/>
        <v/>
      </c>
      <c r="AB21" s="3" t="str">
        <f t="shared" si="11"/>
        <v/>
      </c>
      <c r="AC21" s="3" t="b">
        <f t="shared" si="12"/>
        <v>1</v>
      </c>
    </row>
    <row r="22" spans="1:29">
      <c r="A22" s="60">
        <v>15</v>
      </c>
      <c r="B22" s="61"/>
      <c r="C22" s="61"/>
      <c r="D22" s="61"/>
      <c r="E22" s="61"/>
      <c r="F22" s="68"/>
      <c r="G22" s="69"/>
      <c r="H22" s="69"/>
      <c r="I22" s="69"/>
      <c r="J22" s="69"/>
      <c r="K22" s="69"/>
      <c r="L22" s="69"/>
      <c r="M22" s="69"/>
      <c r="N22" s="69"/>
      <c r="O22" s="69"/>
      <c r="P22" s="64">
        <f>IF($C22="L1",$E22/230,IF($C22="L1-3",$E22/(400*1.73205),0))</f>
        <v>0</v>
      </c>
      <c r="Q22" s="65">
        <f>IF($C22="L2",$E22/230,IF($C22="L1-3",$E22/(400*1.73205),0))</f>
        <v>0</v>
      </c>
      <c r="R22" s="65">
        <f>IF($C22="L3",$E22/230,IF($C22="L1-3",$E22/(400*1.73205),0))</f>
        <v>0</v>
      </c>
      <c r="S22" s="66">
        <f t="shared" si="0"/>
        <v>0.6</v>
      </c>
      <c r="T22" s="67">
        <f t="shared" si="10"/>
        <v>0</v>
      </c>
      <c r="U22" s="11">
        <f t="shared" si="1"/>
        <v>0</v>
      </c>
      <c r="V22" s="12" t="str">
        <f t="shared" si="2"/>
        <v>1</v>
      </c>
      <c r="W22" s="11">
        <f t="shared" si="3"/>
        <v>0</v>
      </c>
      <c r="X22" s="11">
        <f t="shared" si="4"/>
        <v>0</v>
      </c>
      <c r="Y22" s="11">
        <f t="shared" si="5"/>
        <v>0</v>
      </c>
      <c r="Z22" s="3">
        <f>SUM($E22*$S22)</f>
        <v>0</v>
      </c>
      <c r="AA22" s="3" t="str">
        <f t="shared" si="7"/>
        <v/>
      </c>
      <c r="AB22" s="3" t="str">
        <f t="shared" si="11"/>
        <v/>
      </c>
      <c r="AC22" s="3" t="b">
        <f t="shared" si="12"/>
        <v>1</v>
      </c>
    </row>
    <row r="23" spans="1:29">
      <c r="A23" s="60">
        <v>16</v>
      </c>
      <c r="B23" s="61"/>
      <c r="C23" s="61"/>
      <c r="D23" s="61"/>
      <c r="E23" s="61"/>
      <c r="F23" s="68"/>
      <c r="G23" s="69"/>
      <c r="H23" s="69"/>
      <c r="I23" s="69"/>
      <c r="J23" s="69"/>
      <c r="K23" s="69"/>
      <c r="L23" s="69"/>
      <c r="M23" s="69"/>
      <c r="N23" s="69"/>
      <c r="O23" s="69"/>
      <c r="P23" s="64">
        <f>IF($C23="L1",$E23/230,IF($C23="L1-3",$E23/(400*1.73205),0))</f>
        <v>0</v>
      </c>
      <c r="Q23" s="65">
        <f>IF($C23="L2",$E23/230,IF($C23="L1-3",$E23/(400*1.73205),0))</f>
        <v>0</v>
      </c>
      <c r="R23" s="65">
        <f>IF($C23="L3",$E23/230,IF($C23="L1-3",$E23/(400*1.73205),0))</f>
        <v>0</v>
      </c>
      <c r="S23" s="66">
        <f t="shared" si="0"/>
        <v>0.6</v>
      </c>
      <c r="T23" s="67">
        <f t="shared" si="10"/>
        <v>0</v>
      </c>
      <c r="U23" s="11">
        <f t="shared" si="1"/>
        <v>0</v>
      </c>
      <c r="V23" s="12" t="str">
        <f t="shared" si="2"/>
        <v>1</v>
      </c>
      <c r="W23" s="11">
        <f t="shared" si="3"/>
        <v>0</v>
      </c>
      <c r="X23" s="11">
        <f t="shared" si="4"/>
        <v>0</v>
      </c>
      <c r="Y23" s="11">
        <f t="shared" si="5"/>
        <v>0</v>
      </c>
      <c r="Z23" s="3">
        <f>SUM($E23*$S23)</f>
        <v>0</v>
      </c>
      <c r="AA23" s="3" t="str">
        <f t="shared" si="7"/>
        <v/>
      </c>
      <c r="AB23" s="3" t="str">
        <f t="shared" si="11"/>
        <v/>
      </c>
      <c r="AC23" s="3" t="b">
        <f t="shared" si="12"/>
        <v>1</v>
      </c>
    </row>
    <row r="24" spans="1:29">
      <c r="A24" s="60">
        <v>17</v>
      </c>
      <c r="B24" s="61"/>
      <c r="C24" s="61"/>
      <c r="D24" s="61"/>
      <c r="E24" s="61"/>
      <c r="F24" s="68"/>
      <c r="G24" s="69"/>
      <c r="H24" s="69"/>
      <c r="I24" s="69"/>
      <c r="J24" s="69"/>
      <c r="K24" s="69"/>
      <c r="L24" s="69"/>
      <c r="M24" s="69"/>
      <c r="N24" s="69"/>
      <c r="O24" s="69"/>
      <c r="P24" s="64">
        <f>IF($C24="L1",$E24/230,IF($C24="L1-3",$E24/(400*1.73205),0))</f>
        <v>0</v>
      </c>
      <c r="Q24" s="65">
        <f>IF($C24="L2",$E24/230,IF($C24="L1-3",$E24/(400*1.73205),0))</f>
        <v>0</v>
      </c>
      <c r="R24" s="65">
        <f>IF($C24="L3",$E24/230,IF($C24="L1-3",$E24/(400*1.73205),0))</f>
        <v>0</v>
      </c>
      <c r="S24" s="66">
        <f t="shared" si="0"/>
        <v>0.6</v>
      </c>
      <c r="T24" s="67">
        <f t="shared" si="10"/>
        <v>0</v>
      </c>
      <c r="U24" s="11">
        <f t="shared" si="1"/>
        <v>0</v>
      </c>
      <c r="V24" s="12" t="str">
        <f t="shared" si="2"/>
        <v>1</v>
      </c>
      <c r="W24" s="11">
        <f t="shared" si="3"/>
        <v>0</v>
      </c>
      <c r="X24" s="11">
        <f t="shared" si="4"/>
        <v>0</v>
      </c>
      <c r="Y24" s="11">
        <f t="shared" si="5"/>
        <v>0</v>
      </c>
      <c r="Z24" s="3">
        <f>SUM($E24*$S24)</f>
        <v>0</v>
      </c>
      <c r="AA24" s="3" t="str">
        <f t="shared" si="7"/>
        <v/>
      </c>
      <c r="AB24" s="3" t="str">
        <f t="shared" si="11"/>
        <v/>
      </c>
      <c r="AC24" s="3" t="b">
        <f t="shared" si="12"/>
        <v>1</v>
      </c>
    </row>
    <row r="25" spans="1:29">
      <c r="A25" s="60">
        <v>18</v>
      </c>
      <c r="B25" s="61"/>
      <c r="C25" s="61"/>
      <c r="D25" s="61"/>
      <c r="E25" s="61"/>
      <c r="F25" s="68"/>
      <c r="G25" s="69"/>
      <c r="H25" s="69"/>
      <c r="I25" s="69"/>
      <c r="J25" s="69"/>
      <c r="K25" s="69"/>
      <c r="L25" s="69"/>
      <c r="M25" s="69"/>
      <c r="N25" s="69"/>
      <c r="O25" s="69"/>
      <c r="P25" s="64">
        <f>IF($C25="L1",$E25/230,IF($C25="L1-3",$E25/(400*1.73205),0))</f>
        <v>0</v>
      </c>
      <c r="Q25" s="65">
        <f>IF($C25="L2",$E25/230,IF($C25="L1-3",$E25/(400*1.73205),0))</f>
        <v>0</v>
      </c>
      <c r="R25" s="65">
        <f>IF($C25="L3",$E25/230,IF($C25="L1-3",$E25/(400*1.73205),0))</f>
        <v>0</v>
      </c>
      <c r="S25" s="66">
        <f t="shared" si="0"/>
        <v>0.6</v>
      </c>
      <c r="T25" s="67">
        <f t="shared" si="10"/>
        <v>0</v>
      </c>
      <c r="U25" s="11">
        <f t="shared" si="1"/>
        <v>0</v>
      </c>
      <c r="V25" s="12" t="str">
        <f t="shared" si="2"/>
        <v>1</v>
      </c>
      <c r="W25" s="11">
        <f t="shared" si="3"/>
        <v>0</v>
      </c>
      <c r="X25" s="11">
        <f t="shared" si="4"/>
        <v>0</v>
      </c>
      <c r="Y25" s="11">
        <f t="shared" si="5"/>
        <v>0</v>
      </c>
      <c r="Z25" s="3">
        <f>SUM($E25*$S25)</f>
        <v>0</v>
      </c>
      <c r="AA25" s="3" t="str">
        <f t="shared" si="7"/>
        <v/>
      </c>
      <c r="AB25" s="3" t="str">
        <f t="shared" si="11"/>
        <v/>
      </c>
      <c r="AC25" s="3" t="b">
        <f t="shared" si="12"/>
        <v>1</v>
      </c>
    </row>
    <row r="26" spans="1:29">
      <c r="A26" s="60">
        <v>19</v>
      </c>
      <c r="B26" s="61"/>
      <c r="C26" s="61"/>
      <c r="D26" s="61"/>
      <c r="E26" s="61"/>
      <c r="F26" s="68"/>
      <c r="G26" s="69"/>
      <c r="H26" s="69"/>
      <c r="I26" s="69"/>
      <c r="J26" s="69"/>
      <c r="K26" s="69"/>
      <c r="L26" s="69"/>
      <c r="M26" s="69"/>
      <c r="N26" s="69"/>
      <c r="O26" s="69"/>
      <c r="P26" s="64">
        <f>IF($C26="L1",$E26/230,IF($C26="L1-3",$E26/(400*1.73205),0))</f>
        <v>0</v>
      </c>
      <c r="Q26" s="65">
        <f>IF($C26="L2",$E26/230,IF($C26="L1-3",$E26/(400*1.73205),0))</f>
        <v>0</v>
      </c>
      <c r="R26" s="65">
        <f>IF($C26="L3",$E26/230,IF($C26="L1-3",$E26/(400*1.73205),0))</f>
        <v>0</v>
      </c>
      <c r="S26" s="66">
        <f t="shared" si="0"/>
        <v>0.6</v>
      </c>
      <c r="T26" s="67">
        <f t="shared" si="10"/>
        <v>0</v>
      </c>
      <c r="U26" s="11">
        <f t="shared" si="1"/>
        <v>0</v>
      </c>
      <c r="V26" s="12" t="str">
        <f t="shared" si="2"/>
        <v>1</v>
      </c>
      <c r="W26" s="11">
        <f t="shared" si="3"/>
        <v>0</v>
      </c>
      <c r="X26" s="11">
        <f t="shared" si="4"/>
        <v>0</v>
      </c>
      <c r="Y26" s="11">
        <f t="shared" si="5"/>
        <v>0</v>
      </c>
      <c r="Z26" s="3">
        <f>SUM($E26*$S26)</f>
        <v>0</v>
      </c>
      <c r="AA26" s="3" t="str">
        <f t="shared" si="7"/>
        <v/>
      </c>
      <c r="AB26" s="3" t="str">
        <f t="shared" si="11"/>
        <v/>
      </c>
      <c r="AC26" s="3" t="b">
        <f t="shared" si="12"/>
        <v>1</v>
      </c>
    </row>
    <row r="27" spans="1:29">
      <c r="A27" s="60">
        <v>20</v>
      </c>
      <c r="B27" s="61"/>
      <c r="C27" s="61"/>
      <c r="D27" s="61"/>
      <c r="E27" s="61"/>
      <c r="F27" s="68"/>
      <c r="G27" s="69"/>
      <c r="H27" s="69"/>
      <c r="I27" s="69"/>
      <c r="J27" s="69"/>
      <c r="K27" s="69"/>
      <c r="L27" s="69"/>
      <c r="M27" s="69"/>
      <c r="N27" s="69"/>
      <c r="O27" s="69"/>
      <c r="P27" s="64">
        <f t="shared" ref="P27:P31" si="13">IF($C27="L1",$E27/230,IF($C27="L1-3",$E27/(400*1.73205),0))</f>
        <v>0</v>
      </c>
      <c r="Q27" s="65">
        <f t="shared" ref="Q27:Q31" si="14">IF($C27="L2",$E27/230,IF($C27="L1-3",$E27/(400*1.73205),0))</f>
        <v>0</v>
      </c>
      <c r="R27" s="65">
        <f t="shared" ref="R27:R31" si="15">IF($C27="L3",$E27/230,IF($C27="L1-3",$E27/(400*1.73205),0))</f>
        <v>0</v>
      </c>
      <c r="S27" s="66">
        <f t="shared" si="0"/>
        <v>0.6</v>
      </c>
      <c r="T27" s="67">
        <f t="shared" si="10"/>
        <v>0</v>
      </c>
      <c r="U27" s="11">
        <f t="shared" si="1"/>
        <v>0</v>
      </c>
      <c r="V27" s="12" t="str">
        <f t="shared" si="2"/>
        <v>1</v>
      </c>
      <c r="W27" s="11">
        <f t="shared" si="3"/>
        <v>0</v>
      </c>
      <c r="X27" s="11">
        <f t="shared" si="4"/>
        <v>0</v>
      </c>
      <c r="Y27" s="11">
        <f t="shared" si="5"/>
        <v>0</v>
      </c>
      <c r="Z27" s="3">
        <f t="shared" si="6"/>
        <v>0</v>
      </c>
      <c r="AA27" s="3" t="str">
        <f t="shared" si="7"/>
        <v/>
      </c>
      <c r="AB27" s="3" t="str">
        <f t="shared" si="11"/>
        <v/>
      </c>
      <c r="AC27" s="3" t="b">
        <f t="shared" si="12"/>
        <v>1</v>
      </c>
    </row>
    <row r="28" spans="1:29">
      <c r="A28" s="60">
        <v>21</v>
      </c>
      <c r="B28" s="61"/>
      <c r="C28" s="61"/>
      <c r="D28" s="61"/>
      <c r="E28" s="61"/>
      <c r="F28" s="68"/>
      <c r="G28" s="69"/>
      <c r="H28" s="69"/>
      <c r="I28" s="69"/>
      <c r="J28" s="69"/>
      <c r="K28" s="69"/>
      <c r="L28" s="69"/>
      <c r="M28" s="69"/>
      <c r="N28" s="69"/>
      <c r="O28" s="69"/>
      <c r="P28" s="64">
        <f t="shared" si="13"/>
        <v>0</v>
      </c>
      <c r="Q28" s="65">
        <f t="shared" si="14"/>
        <v>0</v>
      </c>
      <c r="R28" s="65">
        <f t="shared" si="15"/>
        <v>0</v>
      </c>
      <c r="S28" s="66">
        <f t="shared" si="0"/>
        <v>0.6</v>
      </c>
      <c r="T28" s="67">
        <f t="shared" si="10"/>
        <v>0</v>
      </c>
      <c r="U28" s="11">
        <f t="shared" si="1"/>
        <v>0</v>
      </c>
      <c r="V28" s="12" t="str">
        <f t="shared" si="2"/>
        <v>1</v>
      </c>
      <c r="W28" s="11">
        <f t="shared" si="3"/>
        <v>0</v>
      </c>
      <c r="X28" s="11">
        <f t="shared" si="4"/>
        <v>0</v>
      </c>
      <c r="Y28" s="11">
        <f t="shared" si="5"/>
        <v>0</v>
      </c>
      <c r="Z28" s="3">
        <f t="shared" si="6"/>
        <v>0</v>
      </c>
      <c r="AA28" s="3" t="str">
        <f t="shared" si="7"/>
        <v/>
      </c>
      <c r="AB28" s="3" t="str">
        <f t="shared" si="11"/>
        <v/>
      </c>
      <c r="AC28" s="3" t="b">
        <f t="shared" si="12"/>
        <v>1</v>
      </c>
    </row>
    <row r="29" spans="1:29">
      <c r="A29" s="60">
        <v>22</v>
      </c>
      <c r="B29" s="61"/>
      <c r="C29" s="61"/>
      <c r="D29" s="61"/>
      <c r="E29" s="61"/>
      <c r="F29" s="68"/>
      <c r="G29" s="69"/>
      <c r="H29" s="69"/>
      <c r="I29" s="69"/>
      <c r="J29" s="69"/>
      <c r="K29" s="69"/>
      <c r="L29" s="69"/>
      <c r="M29" s="69"/>
      <c r="N29" s="69"/>
      <c r="O29" s="69"/>
      <c r="P29" s="64">
        <f t="shared" si="13"/>
        <v>0</v>
      </c>
      <c r="Q29" s="65">
        <f t="shared" si="14"/>
        <v>0</v>
      </c>
      <c r="R29" s="65">
        <f t="shared" si="15"/>
        <v>0</v>
      </c>
      <c r="S29" s="66">
        <f t="shared" si="0"/>
        <v>0.6</v>
      </c>
      <c r="T29" s="67">
        <f t="shared" si="10"/>
        <v>0</v>
      </c>
      <c r="U29" s="11">
        <f t="shared" si="1"/>
        <v>0</v>
      </c>
      <c r="V29" s="12" t="str">
        <f t="shared" si="2"/>
        <v>1</v>
      </c>
      <c r="W29" s="11">
        <f t="shared" si="3"/>
        <v>0</v>
      </c>
      <c r="X29" s="11">
        <f t="shared" si="4"/>
        <v>0</v>
      </c>
      <c r="Y29" s="11">
        <f t="shared" si="5"/>
        <v>0</v>
      </c>
      <c r="Z29" s="3">
        <f t="shared" si="6"/>
        <v>0</v>
      </c>
      <c r="AA29" s="3" t="str">
        <f t="shared" si="7"/>
        <v/>
      </c>
      <c r="AB29" s="3" t="str">
        <f t="shared" si="11"/>
        <v/>
      </c>
      <c r="AC29" s="3" t="b">
        <f t="shared" si="12"/>
        <v>1</v>
      </c>
    </row>
    <row r="30" spans="1:29">
      <c r="A30" s="60">
        <v>23</v>
      </c>
      <c r="B30" s="61"/>
      <c r="C30" s="61"/>
      <c r="D30" s="61"/>
      <c r="E30" s="61"/>
      <c r="F30" s="68"/>
      <c r="G30" s="69"/>
      <c r="H30" s="69"/>
      <c r="I30" s="69"/>
      <c r="J30" s="69"/>
      <c r="K30" s="69"/>
      <c r="L30" s="69"/>
      <c r="M30" s="69"/>
      <c r="N30" s="69"/>
      <c r="O30" s="69"/>
      <c r="P30" s="64">
        <f t="shared" si="13"/>
        <v>0</v>
      </c>
      <c r="Q30" s="65">
        <f t="shared" si="14"/>
        <v>0</v>
      </c>
      <c r="R30" s="65">
        <f t="shared" si="15"/>
        <v>0</v>
      </c>
      <c r="S30" s="66">
        <f t="shared" si="0"/>
        <v>0.6</v>
      </c>
      <c r="T30" s="67">
        <f t="shared" si="10"/>
        <v>0</v>
      </c>
      <c r="U30" s="11">
        <f t="shared" si="1"/>
        <v>0</v>
      </c>
      <c r="V30" s="12" t="str">
        <f t="shared" si="2"/>
        <v>1</v>
      </c>
      <c r="W30" s="11">
        <f t="shared" si="3"/>
        <v>0</v>
      </c>
      <c r="X30" s="11">
        <f t="shared" si="4"/>
        <v>0</v>
      </c>
      <c r="Y30" s="11">
        <f t="shared" si="5"/>
        <v>0</v>
      </c>
      <c r="Z30" s="3">
        <f t="shared" si="6"/>
        <v>0</v>
      </c>
      <c r="AA30" s="3" t="str">
        <f t="shared" si="7"/>
        <v/>
      </c>
      <c r="AB30" s="3" t="str">
        <f t="shared" si="11"/>
        <v/>
      </c>
      <c r="AC30" s="3" t="b">
        <f t="shared" si="12"/>
        <v>1</v>
      </c>
    </row>
    <row r="31" spans="1:29">
      <c r="A31" s="70">
        <v>24</v>
      </c>
      <c r="B31" s="61"/>
      <c r="C31" s="61"/>
      <c r="D31" s="61"/>
      <c r="E31" s="61"/>
      <c r="F31" s="71"/>
      <c r="G31" s="69"/>
      <c r="H31" s="69"/>
      <c r="I31" s="69"/>
      <c r="J31" s="69"/>
      <c r="K31" s="69"/>
      <c r="L31" s="69"/>
      <c r="M31" s="69"/>
      <c r="N31" s="69"/>
      <c r="O31" s="69"/>
      <c r="P31" s="72">
        <f t="shared" si="13"/>
        <v>0</v>
      </c>
      <c r="Q31" s="65">
        <f t="shared" si="14"/>
        <v>0</v>
      </c>
      <c r="R31" s="65">
        <f t="shared" si="15"/>
        <v>0</v>
      </c>
      <c r="S31" s="73">
        <f t="shared" si="0"/>
        <v>0.6</v>
      </c>
      <c r="T31" s="74">
        <f t="shared" si="10"/>
        <v>0</v>
      </c>
      <c r="U31" s="11">
        <f t="shared" si="1"/>
        <v>0</v>
      </c>
      <c r="V31" s="12" t="str">
        <f t="shared" si="2"/>
        <v>1</v>
      </c>
      <c r="W31" s="11">
        <f t="shared" si="3"/>
        <v>0</v>
      </c>
      <c r="X31" s="11">
        <f t="shared" si="4"/>
        <v>0</v>
      </c>
      <c r="Y31" s="11">
        <f t="shared" si="5"/>
        <v>0</v>
      </c>
      <c r="Z31" s="3">
        <f t="shared" si="6"/>
        <v>0</v>
      </c>
      <c r="AA31" s="3" t="str">
        <f t="shared" si="7"/>
        <v/>
      </c>
      <c r="AB31" s="3" t="str">
        <f t="shared" si="11"/>
        <v/>
      </c>
      <c r="AC31" s="3" t="b">
        <f t="shared" si="12"/>
        <v>1</v>
      </c>
    </row>
    <row r="32" spans="1:29" s="2" customFormat="1">
      <c r="A32" s="75"/>
      <c r="B32" s="76" t="s">
        <v>20</v>
      </c>
      <c r="C32" s="76"/>
      <c r="D32" s="76"/>
      <c r="E32" s="76">
        <f>SUM(E8:E31)</f>
        <v>0</v>
      </c>
      <c r="F32" s="76" t="s">
        <v>32</v>
      </c>
      <c r="G32" s="75"/>
      <c r="H32" s="75"/>
      <c r="I32" s="75"/>
      <c r="J32" s="75"/>
      <c r="K32" s="75"/>
      <c r="L32" s="75"/>
      <c r="M32" s="75"/>
      <c r="N32" s="75"/>
      <c r="O32" s="75"/>
      <c r="P32" s="77">
        <f>SUM(P8:P31)</f>
        <v>0</v>
      </c>
      <c r="Q32" s="77">
        <f>SUM(Q8:Q31)</f>
        <v>0</v>
      </c>
      <c r="R32" s="77">
        <f>SUM(R8:R31)</f>
        <v>0</v>
      </c>
      <c r="S32" s="76" t="s">
        <v>24</v>
      </c>
      <c r="T32" s="75"/>
      <c r="U32" s="5"/>
      <c r="V32" s="8"/>
      <c r="W32" s="5"/>
      <c r="X32" s="5"/>
      <c r="Y32" s="5"/>
      <c r="Z32" s="16"/>
      <c r="AA32" s="16"/>
      <c r="AB32" s="16"/>
      <c r="AC32" s="16"/>
    </row>
    <row r="33" spans="1:29">
      <c r="A33" s="37"/>
      <c r="B33" s="78" t="s">
        <v>21</v>
      </c>
      <c r="C33" s="78"/>
      <c r="D33" s="78"/>
      <c r="E33" s="78">
        <f>SUM(Z8:Z31)</f>
        <v>0</v>
      </c>
      <c r="F33" s="78" t="s">
        <v>32</v>
      </c>
      <c r="G33" s="37"/>
      <c r="H33" s="37"/>
      <c r="I33" s="37"/>
      <c r="J33" s="37"/>
      <c r="K33" s="37"/>
      <c r="L33" s="37"/>
      <c r="M33" s="37"/>
      <c r="N33" s="37"/>
      <c r="O33" s="37"/>
      <c r="P33" s="79">
        <f>SUM(W8:W31)</f>
        <v>0</v>
      </c>
      <c r="Q33" s="79">
        <f>SUM(X8:X31)</f>
        <v>0</v>
      </c>
      <c r="R33" s="79">
        <f>SUM(Y8:Y31)</f>
        <v>0</v>
      </c>
      <c r="S33" s="78" t="s">
        <v>24</v>
      </c>
      <c r="T33" s="37"/>
      <c r="U33" s="4"/>
      <c r="V33" s="9"/>
      <c r="W33" s="4"/>
      <c r="X33" s="4"/>
      <c r="Y33" s="4"/>
      <c r="AA33" s="3"/>
      <c r="AB33" s="3"/>
      <c r="AC33" s="3"/>
    </row>
    <row r="34" spans="1:29" s="1" customFormat="1">
      <c r="A34" s="41"/>
      <c r="B34" s="80" t="s">
        <v>22</v>
      </c>
      <c r="C34" s="80"/>
      <c r="D34" s="80"/>
      <c r="E34" s="80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81">
        <f>P33/F4</f>
        <v>0</v>
      </c>
      <c r="Q34" s="81">
        <f>Q33/F4</f>
        <v>0</v>
      </c>
      <c r="R34" s="81">
        <f>R33/F4</f>
        <v>0</v>
      </c>
      <c r="S34" s="80"/>
      <c r="T34" s="41"/>
      <c r="U34" s="6"/>
      <c r="V34" s="10"/>
      <c r="W34" s="6"/>
      <c r="X34" s="6"/>
      <c r="Y34" s="6"/>
      <c r="Z34" s="17"/>
      <c r="AA34" s="17"/>
      <c r="AB34" s="17"/>
      <c r="AC34" s="17"/>
    </row>
    <row r="35" spans="1:29" s="7" customFormat="1">
      <c r="A35" s="48"/>
      <c r="B35" s="82"/>
      <c r="C35" s="82"/>
      <c r="D35" s="82"/>
      <c r="E35" s="82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83"/>
      <c r="Q35" s="83"/>
      <c r="R35" s="83"/>
      <c r="S35" s="82"/>
      <c r="T35" s="48"/>
      <c r="U35" s="15"/>
      <c r="V35" s="32"/>
      <c r="W35" s="15"/>
      <c r="X35" s="15"/>
      <c r="Y35" s="15"/>
      <c r="Z35" s="18"/>
      <c r="AA35" s="18"/>
      <c r="AB35" s="18"/>
      <c r="AC35" s="18"/>
    </row>
    <row r="36" spans="1:29" s="21" customFormat="1" ht="21">
      <c r="A36" s="84" t="str">
        <f>A1</f>
        <v>Distro Name</v>
      </c>
      <c r="B36" s="85"/>
      <c r="C36" s="85"/>
      <c r="D36" s="85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6"/>
      <c r="V36" s="10"/>
      <c r="W36" s="6"/>
      <c r="X36" s="6"/>
      <c r="Y36" s="6"/>
      <c r="Z36" s="17"/>
      <c r="AA36" s="17"/>
      <c r="AB36" s="17"/>
      <c r="AC36" s="17"/>
    </row>
    <row r="37" spans="1:29" s="7" customFormat="1" ht="14.25" customHeight="1">
      <c r="A37" s="35" t="s">
        <v>25</v>
      </c>
      <c r="B37" s="86"/>
      <c r="C37" s="86"/>
      <c r="D37" s="87">
        <f>C2</f>
        <v>1</v>
      </c>
      <c r="E37" s="35" t="s">
        <v>28</v>
      </c>
      <c r="F37" s="110">
        <f>F2</f>
        <v>0.6</v>
      </c>
      <c r="G37" s="110"/>
      <c r="H37" s="86"/>
      <c r="I37" s="86"/>
      <c r="J37" s="86"/>
      <c r="K37" s="86"/>
      <c r="L37" s="88"/>
      <c r="M37" s="88"/>
      <c r="N37" s="88"/>
      <c r="O37" s="88"/>
      <c r="P37" s="86"/>
      <c r="Q37" s="86"/>
      <c r="R37" s="86"/>
      <c r="S37" s="101">
        <f>S2</f>
        <v>1</v>
      </c>
      <c r="T37" s="102"/>
      <c r="U37" s="15"/>
      <c r="V37" s="15"/>
      <c r="W37" s="15"/>
      <c r="X37" s="15"/>
      <c r="Y37" s="15"/>
      <c r="Z37" s="18"/>
      <c r="AA37" s="18"/>
      <c r="AB37" s="18"/>
      <c r="AC37" s="18"/>
    </row>
    <row r="38" spans="1:29" ht="14.25" customHeight="1">
      <c r="A38" s="35" t="s">
        <v>26</v>
      </c>
      <c r="B38" s="89"/>
      <c r="C38" s="89"/>
      <c r="D38" s="90">
        <f>D3</f>
        <v>0</v>
      </c>
      <c r="E38" s="35" t="s">
        <v>29</v>
      </c>
      <c r="F38" s="111">
        <f>F3</f>
        <v>0</v>
      </c>
      <c r="G38" s="111"/>
      <c r="H38" s="89"/>
      <c r="I38" s="89"/>
      <c r="J38" s="89"/>
      <c r="K38" s="89"/>
      <c r="L38" s="88"/>
      <c r="M38" s="88"/>
      <c r="N38" s="88"/>
      <c r="O38" s="88"/>
      <c r="P38" s="89"/>
      <c r="Q38" s="89"/>
      <c r="R38" s="89"/>
      <c r="S38" s="103"/>
      <c r="T38" s="104"/>
      <c r="U38" s="4"/>
      <c r="V38" s="4"/>
      <c r="W38" s="4"/>
      <c r="X38" s="4"/>
      <c r="Y38" s="4"/>
      <c r="AA38" s="3"/>
      <c r="AB38" s="3"/>
      <c r="AC38" s="3"/>
    </row>
    <row r="39" spans="1:29" s="7" customFormat="1" ht="14.25" customHeight="1">
      <c r="A39" s="35" t="s">
        <v>27</v>
      </c>
      <c r="B39" s="86"/>
      <c r="C39" s="86"/>
      <c r="D39" s="87">
        <f>D4</f>
        <v>0</v>
      </c>
      <c r="E39" s="35" t="s">
        <v>30</v>
      </c>
      <c r="F39" s="112">
        <f>F4</f>
        <v>25</v>
      </c>
      <c r="G39" s="112"/>
      <c r="H39" s="86" t="s">
        <v>24</v>
      </c>
      <c r="I39" s="86"/>
      <c r="J39" s="86"/>
      <c r="K39" s="86"/>
      <c r="L39" s="88"/>
      <c r="M39" s="88"/>
      <c r="N39" s="88"/>
      <c r="O39" s="88"/>
      <c r="P39" s="86"/>
      <c r="Q39" s="86"/>
      <c r="R39" s="86"/>
      <c r="S39" s="105"/>
      <c r="T39" s="106"/>
      <c r="U39" s="15"/>
      <c r="V39" s="15"/>
      <c r="W39" s="15"/>
      <c r="X39" s="15"/>
      <c r="Y39" s="15"/>
      <c r="Z39" s="18"/>
      <c r="AA39" s="18"/>
      <c r="AB39" s="18"/>
      <c r="AC39" s="18"/>
    </row>
    <row r="40" spans="1:29" s="2" customForma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16"/>
      <c r="V40" s="16"/>
      <c r="W40" s="16"/>
      <c r="X40" s="16"/>
      <c r="Y40" s="16"/>
      <c r="Z40" s="16"/>
      <c r="AA40" s="16"/>
      <c r="AB40" s="16"/>
      <c r="AC40" s="16"/>
    </row>
    <row r="41" spans="1:29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AA41" s="3"/>
      <c r="AB41" s="3"/>
      <c r="AC41" s="3"/>
    </row>
    <row r="42" spans="1:29" s="13" customFormat="1">
      <c r="A42" s="93" t="s">
        <v>31</v>
      </c>
      <c r="B42" s="94"/>
      <c r="C42" s="94"/>
      <c r="D42" s="94"/>
      <c r="E42" s="93" t="s">
        <v>6</v>
      </c>
      <c r="F42" s="95">
        <v>3</v>
      </c>
      <c r="G42" s="95">
        <v>5</v>
      </c>
      <c r="H42" s="95">
        <v>10</v>
      </c>
      <c r="I42" s="95">
        <v>20</v>
      </c>
      <c r="J42" s="95">
        <v>25</v>
      </c>
      <c r="K42" s="95">
        <v>30</v>
      </c>
      <c r="L42" s="95">
        <v>40</v>
      </c>
      <c r="M42" s="95">
        <v>50</v>
      </c>
      <c r="N42" s="95" t="s">
        <v>40</v>
      </c>
      <c r="O42" s="95" t="s">
        <v>41</v>
      </c>
      <c r="P42" s="93"/>
      <c r="Q42" s="94"/>
      <c r="R42" s="94"/>
      <c r="S42" s="94"/>
      <c r="T42" s="94"/>
      <c r="U42" s="14"/>
      <c r="V42" s="14"/>
      <c r="W42" s="14"/>
      <c r="X42" s="14"/>
      <c r="Y42" s="14"/>
      <c r="Z42" s="14"/>
      <c r="AA42" s="14"/>
      <c r="AB42" s="14"/>
      <c r="AC42" s="14"/>
    </row>
    <row r="43" spans="1:29">
      <c r="A43" s="92"/>
      <c r="B43" s="92"/>
      <c r="C43" s="92"/>
      <c r="D43" s="92"/>
      <c r="E43" s="51" t="s">
        <v>36</v>
      </c>
      <c r="F43" s="51" t="str">
        <f t="shared" ref="F43:M46" si="16">IF(SUMIF($B$8:$B$31,$E43,F$8:F$31)=0,"",SUMIF($B$8:$B$31,$E43,F$8:F$31))</f>
        <v/>
      </c>
      <c r="G43" s="51" t="str">
        <f t="shared" si="16"/>
        <v/>
      </c>
      <c r="H43" s="51" t="str">
        <f t="shared" si="16"/>
        <v/>
      </c>
      <c r="I43" s="51" t="str">
        <f t="shared" si="16"/>
        <v/>
      </c>
      <c r="J43" s="51" t="str">
        <f t="shared" si="16"/>
        <v/>
      </c>
      <c r="K43" s="51" t="str">
        <f t="shared" si="16"/>
        <v/>
      </c>
      <c r="L43" s="51" t="str">
        <f t="shared" si="16"/>
        <v/>
      </c>
      <c r="M43" s="51" t="str">
        <f t="shared" si="16"/>
        <v/>
      </c>
      <c r="N43" s="51"/>
      <c r="O43" s="51"/>
      <c r="P43" s="92"/>
      <c r="Q43" s="92"/>
      <c r="R43" s="51"/>
      <c r="S43" s="51"/>
      <c r="T43" s="51"/>
      <c r="AA43" s="3"/>
      <c r="AB43" s="3"/>
      <c r="AC43" s="3"/>
    </row>
    <row r="44" spans="1:29">
      <c r="A44" s="92"/>
      <c r="B44" s="92"/>
      <c r="C44" s="92"/>
      <c r="D44" s="92"/>
      <c r="E44" s="94" t="s">
        <v>12</v>
      </c>
      <c r="F44" s="94" t="str">
        <f t="shared" si="16"/>
        <v/>
      </c>
      <c r="G44" s="94" t="str">
        <f t="shared" si="16"/>
        <v/>
      </c>
      <c r="H44" s="94" t="str">
        <f t="shared" si="16"/>
        <v/>
      </c>
      <c r="I44" s="94" t="str">
        <f t="shared" si="16"/>
        <v/>
      </c>
      <c r="J44" s="94" t="str">
        <f t="shared" si="16"/>
        <v/>
      </c>
      <c r="K44" s="94" t="str">
        <f t="shared" si="16"/>
        <v/>
      </c>
      <c r="L44" s="94" t="str">
        <f t="shared" si="16"/>
        <v/>
      </c>
      <c r="M44" s="94" t="str">
        <f t="shared" si="16"/>
        <v/>
      </c>
      <c r="N44" s="94"/>
      <c r="O44" s="94"/>
      <c r="P44" s="94"/>
      <c r="Q44" s="94"/>
      <c r="R44" s="94"/>
      <c r="S44" s="94"/>
      <c r="T44" s="94"/>
      <c r="AA44" s="3"/>
      <c r="AB44" s="3"/>
      <c r="AC44" s="3"/>
    </row>
    <row r="45" spans="1:29">
      <c r="A45" s="92"/>
      <c r="B45" s="92"/>
      <c r="C45" s="92"/>
      <c r="D45" s="92"/>
      <c r="E45" s="94" t="s">
        <v>13</v>
      </c>
      <c r="F45" s="94" t="str">
        <f t="shared" si="16"/>
        <v/>
      </c>
      <c r="G45" s="94" t="str">
        <f t="shared" si="16"/>
        <v/>
      </c>
      <c r="H45" s="94" t="str">
        <f t="shared" si="16"/>
        <v/>
      </c>
      <c r="I45" s="94" t="str">
        <f t="shared" si="16"/>
        <v/>
      </c>
      <c r="J45" s="94" t="str">
        <f t="shared" si="16"/>
        <v/>
      </c>
      <c r="K45" s="94" t="str">
        <f t="shared" si="16"/>
        <v/>
      </c>
      <c r="L45" s="94" t="str">
        <f t="shared" si="16"/>
        <v/>
      </c>
      <c r="M45" s="94" t="str">
        <f t="shared" si="16"/>
        <v/>
      </c>
      <c r="N45" s="94"/>
      <c r="O45" s="94"/>
      <c r="P45" s="94"/>
      <c r="Q45" s="94"/>
      <c r="R45" s="94"/>
      <c r="S45" s="94"/>
      <c r="T45" s="94"/>
      <c r="AA45" s="3"/>
      <c r="AB45" s="3"/>
      <c r="AC45" s="3"/>
    </row>
    <row r="46" spans="1:29">
      <c r="A46" s="92"/>
      <c r="B46" s="92"/>
      <c r="C46" s="92"/>
      <c r="D46" s="92"/>
      <c r="E46" s="94" t="s">
        <v>14</v>
      </c>
      <c r="F46" s="94" t="str">
        <f t="shared" si="16"/>
        <v/>
      </c>
      <c r="G46" s="94" t="str">
        <f t="shared" si="16"/>
        <v/>
      </c>
      <c r="H46" s="94" t="str">
        <f t="shared" si="16"/>
        <v/>
      </c>
      <c r="I46" s="94" t="str">
        <f t="shared" si="16"/>
        <v/>
      </c>
      <c r="J46" s="94" t="str">
        <f t="shared" si="16"/>
        <v/>
      </c>
      <c r="K46" s="94" t="str">
        <f t="shared" si="16"/>
        <v/>
      </c>
      <c r="L46" s="94" t="str">
        <f t="shared" si="16"/>
        <v/>
      </c>
      <c r="M46" s="94" t="str">
        <f t="shared" si="16"/>
        <v/>
      </c>
      <c r="N46" s="94"/>
      <c r="O46" s="94"/>
      <c r="P46" s="94"/>
      <c r="Q46" s="94"/>
      <c r="R46" s="94"/>
      <c r="S46" s="94"/>
      <c r="T46" s="94"/>
      <c r="AA46" s="3"/>
      <c r="AB46" s="3"/>
      <c r="AC46" s="3"/>
    </row>
    <row r="47" spans="1:29">
      <c r="A47" s="92"/>
      <c r="B47" s="92"/>
      <c r="C47" s="92"/>
      <c r="D47" s="92"/>
      <c r="E47" s="94" t="s">
        <v>18</v>
      </c>
      <c r="F47" s="94"/>
      <c r="G47" s="94" t="str">
        <f t="shared" ref="G47:M50" si="17">IF(SUMIF($B$8:$B$31,$E47,G$8:G$31)=0,"",SUMIF($B$8:$B$31,$E47,G$8:G$31))</f>
        <v/>
      </c>
      <c r="H47" s="94" t="str">
        <f t="shared" si="17"/>
        <v/>
      </c>
      <c r="I47" s="94" t="str">
        <f t="shared" si="17"/>
        <v/>
      </c>
      <c r="J47" s="94" t="str">
        <f t="shared" si="17"/>
        <v/>
      </c>
      <c r="K47" s="94" t="str">
        <f t="shared" si="17"/>
        <v/>
      </c>
      <c r="L47" s="94" t="str">
        <f t="shared" si="17"/>
        <v/>
      </c>
      <c r="M47" s="94" t="str">
        <f t="shared" si="17"/>
        <v/>
      </c>
      <c r="N47" s="94"/>
      <c r="O47" s="94"/>
      <c r="P47" s="94"/>
      <c r="Q47" s="94"/>
      <c r="R47" s="94"/>
      <c r="S47" s="94"/>
      <c r="T47" s="94"/>
      <c r="AA47" s="3"/>
      <c r="AB47" s="3"/>
      <c r="AC47" s="3"/>
    </row>
    <row r="48" spans="1:29">
      <c r="A48" s="92"/>
      <c r="B48" s="92"/>
      <c r="C48" s="92"/>
      <c r="D48" s="92"/>
      <c r="E48" s="94" t="s">
        <v>15</v>
      </c>
      <c r="F48" s="94" t="str">
        <f>IF(SUMIF($B$8:$B$31,$E48,F$8:F$31)=0,"",SUMIF($B$8:$B$31,$E48,F$8:F$31))</f>
        <v/>
      </c>
      <c r="G48" s="94" t="str">
        <f t="shared" si="17"/>
        <v/>
      </c>
      <c r="H48" s="94" t="str">
        <f t="shared" si="17"/>
        <v/>
      </c>
      <c r="I48" s="94" t="str">
        <f t="shared" si="17"/>
        <v/>
      </c>
      <c r="J48" s="94" t="str">
        <f t="shared" si="17"/>
        <v/>
      </c>
      <c r="K48" s="94" t="str">
        <f t="shared" si="17"/>
        <v/>
      </c>
      <c r="L48" s="94" t="str">
        <f t="shared" si="17"/>
        <v/>
      </c>
      <c r="M48" s="94" t="str">
        <f t="shared" si="17"/>
        <v/>
      </c>
      <c r="N48" s="94" t="str">
        <f t="shared" ref="N48:O50" si="18">IF(SUMIF($B$8:$B$31,$E48,N$8:N$31)=0,"",SUMIF($B$8:$B$31,$E48,N$8:N$31))</f>
        <v/>
      </c>
      <c r="O48" s="94" t="str">
        <f t="shared" si="18"/>
        <v/>
      </c>
      <c r="P48" s="94"/>
      <c r="Q48" s="94"/>
      <c r="R48" s="94"/>
      <c r="S48" s="94"/>
      <c r="T48" s="94"/>
      <c r="AA48" s="3"/>
      <c r="AB48" s="3"/>
      <c r="AC48" s="3"/>
    </row>
    <row r="49" spans="1:29">
      <c r="A49" s="92"/>
      <c r="B49" s="92"/>
      <c r="C49" s="92"/>
      <c r="D49" s="92"/>
      <c r="E49" s="94" t="s">
        <v>16</v>
      </c>
      <c r="F49" s="94" t="str">
        <f>IF(SUMIF($B$8:$B$31,$E49,F$8:F$31)=0,"",SUMIF($B$8:$B$31,$E49,F$8:F$31))</f>
        <v/>
      </c>
      <c r="G49" s="94" t="str">
        <f t="shared" si="17"/>
        <v/>
      </c>
      <c r="H49" s="94" t="str">
        <f t="shared" si="17"/>
        <v/>
      </c>
      <c r="I49" s="94" t="str">
        <f t="shared" si="17"/>
        <v/>
      </c>
      <c r="J49" s="94" t="str">
        <f t="shared" si="17"/>
        <v/>
      </c>
      <c r="K49" s="94" t="str">
        <f t="shared" si="17"/>
        <v/>
      </c>
      <c r="L49" s="94" t="str">
        <f t="shared" si="17"/>
        <v/>
      </c>
      <c r="M49" s="94" t="str">
        <f t="shared" si="17"/>
        <v/>
      </c>
      <c r="N49" s="94" t="str">
        <f t="shared" si="18"/>
        <v/>
      </c>
      <c r="O49" s="94" t="str">
        <f t="shared" si="18"/>
        <v/>
      </c>
      <c r="P49" s="94"/>
      <c r="Q49" s="94"/>
      <c r="R49" s="94"/>
      <c r="S49" s="94"/>
      <c r="T49" s="94"/>
      <c r="AA49" s="3"/>
      <c r="AB49" s="3"/>
      <c r="AC49" s="3"/>
    </row>
    <row r="50" spans="1:29">
      <c r="A50" s="92"/>
      <c r="B50" s="92"/>
      <c r="C50" s="92"/>
      <c r="D50" s="92"/>
      <c r="E50" s="94" t="s">
        <v>1</v>
      </c>
      <c r="F50" s="94" t="str">
        <f>IF(SUMIF($B$8:$B$31,$E50,F$8:F$31)=0,"",SUMIF($B$8:$B$31,$E50,F$8:F$31))</f>
        <v/>
      </c>
      <c r="G50" s="94" t="str">
        <f t="shared" si="17"/>
        <v/>
      </c>
      <c r="H50" s="94" t="str">
        <f t="shared" si="17"/>
        <v/>
      </c>
      <c r="I50" s="94" t="str">
        <f t="shared" si="17"/>
        <v/>
      </c>
      <c r="J50" s="94" t="str">
        <f t="shared" si="17"/>
        <v/>
      </c>
      <c r="K50" s="94" t="str">
        <f t="shared" si="17"/>
        <v/>
      </c>
      <c r="L50" s="94" t="str">
        <f t="shared" si="17"/>
        <v/>
      </c>
      <c r="M50" s="94" t="str">
        <f t="shared" si="17"/>
        <v/>
      </c>
      <c r="N50" s="94" t="str">
        <f t="shared" si="18"/>
        <v/>
      </c>
      <c r="O50" s="94" t="str">
        <f t="shared" si="18"/>
        <v/>
      </c>
      <c r="P50" s="94"/>
      <c r="Q50" s="94"/>
      <c r="R50" s="94"/>
      <c r="S50" s="94"/>
      <c r="T50" s="94"/>
      <c r="AA50" s="3"/>
      <c r="AB50" s="3"/>
      <c r="AC50" s="3"/>
    </row>
    <row r="51" spans="1:29">
      <c r="A51" s="92"/>
      <c r="B51" s="92"/>
      <c r="C51" s="92"/>
      <c r="D51" s="92"/>
      <c r="E51" s="94" t="s">
        <v>17</v>
      </c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AA51" s="3"/>
      <c r="AB51" s="3"/>
      <c r="AC51" s="3"/>
    </row>
    <row r="52" spans="1:29">
      <c r="A52" s="92"/>
      <c r="B52" s="92"/>
      <c r="C52" s="92"/>
      <c r="D52" s="92"/>
      <c r="E52" s="94" t="s">
        <v>19</v>
      </c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AA52" s="3"/>
      <c r="AB52" s="3"/>
      <c r="AC52" s="3"/>
    </row>
    <row r="53" spans="1:29">
      <c r="A53" s="92"/>
      <c r="B53" s="92"/>
      <c r="C53" s="92"/>
      <c r="D53" s="92"/>
      <c r="E53" s="94" t="s">
        <v>34</v>
      </c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AA53" s="3"/>
      <c r="AB53" s="3"/>
      <c r="AC53" s="3"/>
    </row>
    <row r="54" spans="1:29" s="1" customFormat="1">
      <c r="A54" s="34"/>
      <c r="B54" s="34"/>
      <c r="C54" s="34"/>
      <c r="D54" s="34"/>
      <c r="E54" s="94" t="s">
        <v>35</v>
      </c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17"/>
      <c r="V54" s="17"/>
      <c r="W54" s="17"/>
      <c r="X54" s="17"/>
      <c r="Y54" s="17"/>
      <c r="Z54" s="17"/>
      <c r="AA54" s="17"/>
      <c r="AB54" s="17"/>
      <c r="AC54" s="17"/>
    </row>
    <row r="55" spans="1:29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AA55" s="3"/>
      <c r="AB55" s="3"/>
      <c r="AC55" s="3"/>
    </row>
    <row r="56" spans="1:29" s="13" customFormat="1">
      <c r="A56" s="93" t="s">
        <v>55</v>
      </c>
      <c r="B56" s="94"/>
      <c r="C56" s="94"/>
      <c r="D56" s="94"/>
      <c r="E56" s="93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3"/>
      <c r="Q56" s="94"/>
      <c r="R56" s="94"/>
      <c r="S56" s="94"/>
      <c r="T56" s="94"/>
      <c r="U56" s="14"/>
      <c r="V56" s="14"/>
      <c r="W56" s="14"/>
      <c r="X56" s="14"/>
      <c r="Y56" s="14"/>
      <c r="Z56" s="14"/>
      <c r="AA56" s="14"/>
      <c r="AB56" s="14"/>
      <c r="AC56" s="14"/>
    </row>
    <row r="57" spans="1:29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AA57" s="3"/>
      <c r="AB57" s="3"/>
      <c r="AC57" s="3"/>
    </row>
    <row r="58" spans="1:29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AA58" s="3"/>
      <c r="AB58" s="3"/>
      <c r="AC58" s="3"/>
    </row>
    <row r="59" spans="1:29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AA59" s="3"/>
      <c r="AB59" s="3"/>
      <c r="AC59" s="3"/>
    </row>
    <row r="60" spans="1:29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AA60" s="3"/>
      <c r="AB60" s="3"/>
      <c r="AC60" s="3"/>
    </row>
    <row r="61" spans="1:29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AA61" s="3"/>
      <c r="AB61" s="3"/>
      <c r="AC61" s="3"/>
    </row>
    <row r="62" spans="1:29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AA62" s="3"/>
      <c r="AB62" s="3"/>
      <c r="AC62" s="3"/>
    </row>
    <row r="63" spans="1:29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AA63" s="3"/>
      <c r="AB63" s="3"/>
      <c r="AC63" s="3"/>
    </row>
    <row r="64" spans="1:29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AA64" s="3"/>
      <c r="AB64" s="3"/>
      <c r="AC64" s="3"/>
    </row>
    <row r="65" spans="1:29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AA65" s="3"/>
      <c r="AB65" s="3"/>
      <c r="AC65" s="3"/>
    </row>
    <row r="66" spans="1:29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AA66" s="3"/>
      <c r="AB66" s="3"/>
      <c r="AC66" s="3"/>
    </row>
    <row r="67" spans="1:29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AA67" s="3"/>
      <c r="AB67" s="3"/>
      <c r="AC67" s="3"/>
    </row>
    <row r="68" spans="1:29" s="1" customFormat="1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7"/>
      <c r="V68" s="17"/>
      <c r="W68" s="17"/>
      <c r="X68" s="17"/>
      <c r="Y68" s="17"/>
      <c r="Z68" s="17"/>
      <c r="AA68" s="17"/>
      <c r="AB68" s="17"/>
      <c r="AC68" s="17"/>
    </row>
    <row r="69" spans="1:29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AA69" s="3"/>
      <c r="AB69" s="3"/>
      <c r="AC69" s="3"/>
    </row>
  </sheetData>
  <sheetProtection algorithmName="SHA-512" hashValue="haRZkQTQfKgJxvkpfjSBYV72qqJYOFLzbykyWU4eXfr2rkLeIDao9KpNYfKmzCpjDO9IR2LtZNLzxpL60Ic9rA==" saltValue="7W4+vkM84gAWDSZb0YeoMw==" spinCount="100000" sheet="1" selectLockedCells="1"/>
  <mergeCells count="14">
    <mergeCell ref="C2:D2"/>
    <mergeCell ref="C3:D3"/>
    <mergeCell ref="C4:D4"/>
    <mergeCell ref="A57:T68"/>
    <mergeCell ref="E1:T1"/>
    <mergeCell ref="F2:G2"/>
    <mergeCell ref="S2:T4"/>
    <mergeCell ref="F4:G4"/>
    <mergeCell ref="F3:R3"/>
    <mergeCell ref="E36:T36"/>
    <mergeCell ref="F37:G37"/>
    <mergeCell ref="S37:T39"/>
    <mergeCell ref="F38:G38"/>
    <mergeCell ref="F39:G39"/>
  </mergeCells>
  <conditionalFormatting sqref="P34:R35">
    <cfRule type="iconSet" priority="41">
      <iconSet showValue="0" reverse="1">
        <cfvo type="percent" val="0"/>
        <cfvo type="num" val="0.75"/>
        <cfvo type="num" val="0.9"/>
      </iconSet>
    </cfRule>
  </conditionalFormatting>
  <conditionalFormatting sqref="D8:D14 D18:D31">
    <cfRule type="expression" dxfId="8" priority="43">
      <formula>#REF!=0</formula>
    </cfRule>
  </conditionalFormatting>
  <conditionalFormatting sqref="C8:C9 C21:C31">
    <cfRule type="expression" dxfId="7" priority="8">
      <formula>$AC8=FALSE</formula>
    </cfRule>
  </conditionalFormatting>
  <conditionalFormatting sqref="C10 C17">
    <cfRule type="expression" dxfId="6" priority="7">
      <formula>$AC10=FALSE</formula>
    </cfRule>
  </conditionalFormatting>
  <conditionalFormatting sqref="C11:C12">
    <cfRule type="expression" dxfId="5" priority="6">
      <formula>$AC11=FALSE</formula>
    </cfRule>
  </conditionalFormatting>
  <conditionalFormatting sqref="C13">
    <cfRule type="expression" dxfId="4" priority="5">
      <formula>$AC13=FALSE</formula>
    </cfRule>
  </conditionalFormatting>
  <conditionalFormatting sqref="C14:C15">
    <cfRule type="expression" dxfId="3" priority="4">
      <formula>$AC14=FALSE</formula>
    </cfRule>
  </conditionalFormatting>
  <conditionalFormatting sqref="C16">
    <cfRule type="expression" dxfId="2" priority="3">
      <formula>$AC16=FALSE</formula>
    </cfRule>
  </conditionalFormatting>
  <conditionalFormatting sqref="C18:C19">
    <cfRule type="expression" dxfId="1" priority="2">
      <formula>$AC18=FALSE</formula>
    </cfRule>
  </conditionalFormatting>
  <conditionalFormatting sqref="C20">
    <cfRule type="expression" dxfId="0" priority="1">
      <formula>$AC20=FALSE</formula>
    </cfRule>
  </conditionalFormatting>
  <dataValidations count="4">
    <dataValidation type="list" allowBlank="1" showInputMessage="1" showErrorMessage="1" sqref="B8:B31" xr:uid="{BF2AD149-0D0B-6B4A-9C50-FDADE347808B}">
      <formula1>Connector</formula1>
    </dataValidation>
    <dataValidation showInputMessage="1" showErrorMessage="1" sqref="E20 E8:E14" xr:uid="{1FC37368-A7F5-1E40-8057-CB8054A382E5}"/>
    <dataValidation type="list" allowBlank="1" showInputMessage="1" showErrorMessage="1" sqref="C8:C31" xr:uid="{68CADDFA-7648-6C4D-9064-AB92B0B14E72}">
      <formula1>phase</formula1>
    </dataValidation>
    <dataValidation type="decimal" allowBlank="1" showInputMessage="1" showErrorMessage="1" sqref="F2:G2" xr:uid="{81F2A0C7-CC59-FD45-ADF7-5E66A5412C21}">
      <formula1>0.1</formula1>
      <formula2>1</formula2>
    </dataValidation>
  </dataValidations>
  <pageMargins left="0.25" right="0.25" top="0.75" bottom="0.75" header="0.3" footer="0.3"/>
  <pageSetup paperSize="9" orientation="landscape" r:id="rId1"/>
  <headerFooter>
    <oddHeader>&amp;LLoad Calc</oddHeader>
    <oddFooter>&amp;C&amp;"Verdana,Standard"&amp;6created by visonlux.ch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2" id="{00000000-000E-0000-0300-000011000000}">
            <x14:iconSet showValue="0" reverse="1">
              <x14:cfvo type="percent">
                <xm:f>0</xm:f>
              </x14:cfvo>
              <x14:cfvo type="num">
                <xm:f>Bezugstabelle!$E$3</xm:f>
              </x14:cfvo>
              <x14:cfvo type="num">
                <xm:f>Bezugstabelle!$E$2</xm:f>
              </x14:cfvo>
            </x14:iconSet>
          </x14:cfRule>
          <xm:sqref>T8:T31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0A580-07C9-9643-9F8E-57BB93408A76}">
  <dimension ref="A1:F21"/>
  <sheetViews>
    <sheetView workbookViewId="0">
      <selection activeCell="J10" sqref="J10"/>
    </sheetView>
  </sheetViews>
  <sheetFormatPr baseColWidth="10" defaultRowHeight="15"/>
  <sheetData>
    <row r="1" spans="1:6" ht="16" thickBot="1">
      <c r="A1" s="25" t="s">
        <v>37</v>
      </c>
      <c r="B1" s="25" t="s">
        <v>42</v>
      </c>
      <c r="C1" s="30" t="s">
        <v>43</v>
      </c>
      <c r="D1" s="31" t="s">
        <v>0</v>
      </c>
      <c r="E1" s="27"/>
      <c r="F1" s="26" t="s">
        <v>56</v>
      </c>
    </row>
    <row r="2" spans="1:6">
      <c r="A2" s="23" t="s">
        <v>36</v>
      </c>
      <c r="B2" s="23">
        <v>400</v>
      </c>
      <c r="C2" s="23" t="s">
        <v>44</v>
      </c>
      <c r="D2" s="20" t="s">
        <v>52</v>
      </c>
      <c r="E2" s="28">
        <v>0.95</v>
      </c>
      <c r="F2" s="23">
        <v>4</v>
      </c>
    </row>
    <row r="3" spans="1:6">
      <c r="A3" s="23" t="s">
        <v>12</v>
      </c>
      <c r="B3" s="23">
        <v>125</v>
      </c>
      <c r="C3" s="23" t="s">
        <v>45</v>
      </c>
      <c r="D3" s="20" t="s">
        <v>51</v>
      </c>
      <c r="E3" s="28">
        <v>0.8</v>
      </c>
      <c r="F3" s="23">
        <v>4</v>
      </c>
    </row>
    <row r="4" spans="1:6">
      <c r="A4" s="23" t="s">
        <v>13</v>
      </c>
      <c r="B4" s="23">
        <v>63</v>
      </c>
      <c r="C4" s="23" t="s">
        <v>46</v>
      </c>
      <c r="D4" s="20"/>
      <c r="E4" s="28"/>
      <c r="F4" s="23">
        <v>4</v>
      </c>
    </row>
    <row r="5" spans="1:6">
      <c r="A5" s="23" t="s">
        <v>14</v>
      </c>
      <c r="B5" s="23">
        <v>32</v>
      </c>
      <c r="C5" s="23" t="s">
        <v>47</v>
      </c>
      <c r="D5" s="20"/>
      <c r="E5" s="28"/>
      <c r="F5" s="23">
        <v>4</v>
      </c>
    </row>
    <row r="6" spans="1:6">
      <c r="A6" s="23" t="s">
        <v>18</v>
      </c>
      <c r="B6" s="23">
        <v>32</v>
      </c>
      <c r="C6" s="23"/>
      <c r="D6" s="20"/>
      <c r="E6" s="28"/>
      <c r="F6" s="23">
        <v>1</v>
      </c>
    </row>
    <row r="7" spans="1:6">
      <c r="A7" s="23" t="s">
        <v>15</v>
      </c>
      <c r="B7" s="23">
        <v>16</v>
      </c>
      <c r="C7" s="23"/>
      <c r="D7" s="20"/>
      <c r="E7" s="28"/>
      <c r="F7" s="23">
        <v>4</v>
      </c>
    </row>
    <row r="8" spans="1:6">
      <c r="A8" s="23" t="s">
        <v>16</v>
      </c>
      <c r="B8" s="23">
        <v>16</v>
      </c>
      <c r="C8" s="23"/>
      <c r="D8" s="20"/>
      <c r="E8" s="28"/>
      <c r="F8" s="23">
        <v>1</v>
      </c>
    </row>
    <row r="9" spans="1:6">
      <c r="A9" s="23" t="s">
        <v>1</v>
      </c>
      <c r="B9" s="23">
        <v>16</v>
      </c>
      <c r="C9" s="23"/>
      <c r="D9" s="20"/>
      <c r="E9" s="28"/>
      <c r="F9" s="23">
        <v>1</v>
      </c>
    </row>
    <row r="10" spans="1:6">
      <c r="A10" s="23" t="s">
        <v>17</v>
      </c>
      <c r="B10" s="23">
        <v>16</v>
      </c>
      <c r="C10" s="23"/>
      <c r="D10" s="20"/>
      <c r="E10" s="28"/>
      <c r="F10" s="23">
        <v>1</v>
      </c>
    </row>
    <row r="11" spans="1:6">
      <c r="A11" s="23" t="s">
        <v>19</v>
      </c>
      <c r="B11" s="23">
        <v>10</v>
      </c>
      <c r="C11" s="23"/>
      <c r="D11" s="20"/>
      <c r="E11" s="28"/>
      <c r="F11" s="23">
        <v>1</v>
      </c>
    </row>
    <row r="12" spans="1:6">
      <c r="A12" s="23" t="s">
        <v>34</v>
      </c>
      <c r="B12" s="23">
        <v>16</v>
      </c>
      <c r="C12" s="23"/>
      <c r="D12" s="20"/>
      <c r="E12" s="28"/>
      <c r="F12" s="23">
        <v>4</v>
      </c>
    </row>
    <row r="13" spans="1:6">
      <c r="A13" s="23" t="s">
        <v>35</v>
      </c>
      <c r="B13" s="23">
        <v>13</v>
      </c>
      <c r="C13" s="23"/>
      <c r="D13" s="20"/>
      <c r="E13" s="28"/>
      <c r="F13" s="23">
        <v>4</v>
      </c>
    </row>
    <row r="14" spans="1:6">
      <c r="A14" s="23"/>
      <c r="B14" s="23"/>
      <c r="C14" s="23"/>
      <c r="D14" s="20"/>
      <c r="E14" s="28"/>
      <c r="F14" s="23"/>
    </row>
    <row r="15" spans="1:6">
      <c r="A15" s="23"/>
      <c r="B15" s="23"/>
      <c r="C15" s="23"/>
      <c r="D15" s="20"/>
      <c r="E15" s="28"/>
      <c r="F15" s="23"/>
    </row>
    <row r="16" spans="1:6">
      <c r="A16" s="23"/>
      <c r="B16" s="23"/>
      <c r="C16" s="23"/>
      <c r="D16" s="20"/>
      <c r="E16" s="28"/>
      <c r="F16" s="23"/>
    </row>
    <row r="17" spans="1:6">
      <c r="A17" s="23"/>
      <c r="B17" s="23"/>
      <c r="C17" s="23"/>
      <c r="D17" s="20"/>
      <c r="E17" s="28"/>
      <c r="F17" s="23"/>
    </row>
    <row r="18" spans="1:6">
      <c r="A18" s="23"/>
      <c r="B18" s="23"/>
      <c r="C18" s="23"/>
      <c r="D18" s="20"/>
      <c r="E18" s="28"/>
      <c r="F18" s="23"/>
    </row>
    <row r="19" spans="1:6">
      <c r="A19" s="23"/>
      <c r="B19" s="23"/>
      <c r="C19" s="23"/>
      <c r="D19" s="20"/>
      <c r="E19" s="28"/>
      <c r="F19" s="23"/>
    </row>
    <row r="20" spans="1:6">
      <c r="A20" s="23"/>
      <c r="B20" s="23"/>
      <c r="C20" s="23"/>
      <c r="D20" s="20"/>
      <c r="E20" s="28"/>
      <c r="F20" s="23"/>
    </row>
    <row r="21" spans="1:6">
      <c r="A21" s="24"/>
      <c r="B21" s="24"/>
      <c r="C21" s="24"/>
      <c r="D21" s="19"/>
      <c r="E21" s="29"/>
      <c r="F21" s="24"/>
    </row>
  </sheetData>
  <sheetProtection algorithmName="SHA-512" hashValue="s+I9T1GjiJGxypCovQb4Pkfs8s2hwFYjI7T7eMMDlNL/PWIITfDk84Q5eG/DhTvMz+Zd+phmGlMFZ7OiI/Vu5A==" saltValue="ENc/4YHQHaeZE5Z35eUwug==" spinCount="100000" sheet="1" objects="1" scenarios="1" selectLockedCells="1" selectUnlockedCells="1"/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Verteiler</vt:lpstr>
      <vt:lpstr>Bezugstabelle</vt:lpstr>
      <vt:lpstr>Connector</vt:lpstr>
      <vt:lpstr>diversity</vt:lpstr>
      <vt:lpstr>Matrix</vt:lpstr>
      <vt:lpstr>phase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Schaich</dc:creator>
  <cp:lastModifiedBy>Michael Schaich</cp:lastModifiedBy>
  <cp:lastPrinted>2018-09-03T15:10:46Z</cp:lastPrinted>
  <dcterms:created xsi:type="dcterms:W3CDTF">2017-01-11T07:54:29Z</dcterms:created>
  <dcterms:modified xsi:type="dcterms:W3CDTF">2018-10-26T21:18:31Z</dcterms:modified>
</cp:coreProperties>
</file>